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\Desktop\SPORT\BOWLING\CD 78\2021-2022\Gestion sportive\Tournoi découverte du CD78\"/>
    </mc:Choice>
  </mc:AlternateContent>
  <xr:revisionPtr revIDLastSave="0" documentId="13_ncr:1_{870509DA-75D3-461D-B6F8-75B1254C2112}" xr6:coauthVersionLast="47" xr6:coauthVersionMax="47" xr10:uidLastSave="{00000000-0000-0000-0000-000000000000}"/>
  <bookViews>
    <workbookView xWindow="-108" yWindow="-108" windowWidth="23256" windowHeight="12576" tabRatio="437" activeTab="2" xr2:uid="{00000000-000D-0000-FFFF-FFFF00000000}"/>
  </bookViews>
  <sheets>
    <sheet name="Tournoi découverte" sheetId="37" r:id="rId1"/>
    <sheet name="Nombre de joueurs" sheetId="27" state="hidden" r:id="rId2"/>
    <sheet name="EQUIPES" sheetId="56" r:id="rId3"/>
    <sheet name="Hommes lic" sheetId="11" r:id="rId4"/>
    <sheet name=" Femmes lic" sheetId="14" r:id="rId5"/>
    <sheet name="Non licenciés" sheetId="55" r:id="rId6"/>
    <sheet name="Récompenses" sheetId="15" r:id="rId7"/>
  </sheets>
  <definedNames>
    <definedName name="_xlnm._FilterDatabase" localSheetId="4" hidden="1">' Femmes lic'!$B$30:$K$30</definedName>
    <definedName name="_xlnm._FilterDatabase" localSheetId="2" hidden="1">EQUIPES!$B$20:$D$20</definedName>
    <definedName name="_xlnm._FilterDatabase" localSheetId="3" hidden="1">'Hommes lic'!$B$28:$K$28</definedName>
    <definedName name="_xlnm._FilterDatabase" localSheetId="5" hidden="1">'Non licenciés'!$B$39:$K$39</definedName>
    <definedName name="_xlnm._FilterDatabase" localSheetId="6" hidden="1">Récompenses!#REF!</definedName>
    <definedName name="_xlnm.Criteria" localSheetId="4">' Femmes lic'!$M$4:$S$4</definedName>
    <definedName name="_xlnm.Criteria" localSheetId="2">EQUIPES!$F$4:$L$4</definedName>
    <definedName name="_xlnm.Criteria" localSheetId="3">'Hommes lic'!$M$4:$S$4</definedName>
    <definedName name="_xlnm.Criteria" localSheetId="5">'Non licenciés'!$M$4:$S$4</definedName>
    <definedName name="inter" localSheetId="4">' Femmes lic'!#REF!</definedName>
    <definedName name="inter" localSheetId="2">EQUIPES!#REF!</definedName>
    <definedName name="inter" localSheetId="3">'Hommes lic'!#REF!</definedName>
    <definedName name="inter" localSheetId="5">'Non licenciés'!#REF!</definedName>
    <definedName name="inter">#REF!</definedName>
    <definedName name="lignemaxfl" localSheetId="2">#REF!</definedName>
    <definedName name="lignemaxfl" localSheetId="5">#REF!</definedName>
    <definedName name="lignemaxfl">#REF!</definedName>
    <definedName name="_xlnm.Print_Area" localSheetId="4">' Femmes lic'!$A$1:$K$41</definedName>
    <definedName name="_xlnm.Print_Area" localSheetId="2">EQUIPES!$A$1:$D$36</definedName>
    <definedName name="_xlnm.Print_Area" localSheetId="5">'Non licenciés'!$A$1:$K$53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37" l="1"/>
  <c r="H21" i="14" s="1"/>
  <c r="G31" i="14"/>
  <c r="E31" i="14"/>
  <c r="D31" i="14"/>
  <c r="C31" i="14"/>
  <c r="B31" i="14"/>
  <c r="G21" i="14"/>
  <c r="E21" i="14"/>
  <c r="D21" i="14"/>
  <c r="C21" i="14"/>
  <c r="B21" i="14"/>
  <c r="G6" i="14"/>
  <c r="E6" i="14"/>
  <c r="D6" i="14"/>
  <c r="C6" i="14"/>
  <c r="B6" i="14"/>
  <c r="G57" i="11"/>
  <c r="E57" i="11"/>
  <c r="D57" i="11"/>
  <c r="C57" i="11"/>
  <c r="B57" i="11"/>
  <c r="G30" i="11"/>
  <c r="E30" i="11"/>
  <c r="D30" i="11"/>
  <c r="C30" i="11"/>
  <c r="B30" i="11"/>
  <c r="G8" i="11"/>
  <c r="E8" i="11"/>
  <c r="D8" i="11"/>
  <c r="C8" i="11"/>
  <c r="B8" i="11"/>
  <c r="S15" i="37"/>
  <c r="K57" i="11" s="1"/>
  <c r="P15" i="37"/>
  <c r="Q15" i="37" s="1"/>
  <c r="I8" i="11" s="1"/>
  <c r="S46" i="37"/>
  <c r="K21" i="14" s="1"/>
  <c r="G35" i="14"/>
  <c r="E35" i="14"/>
  <c r="D35" i="14"/>
  <c r="C35" i="14"/>
  <c r="B35" i="14"/>
  <c r="G20" i="14"/>
  <c r="E20" i="14"/>
  <c r="D20" i="14"/>
  <c r="C20" i="14"/>
  <c r="B20" i="14"/>
  <c r="G5" i="14"/>
  <c r="E5" i="14"/>
  <c r="D5" i="14"/>
  <c r="C5" i="14"/>
  <c r="B5" i="14"/>
  <c r="S22" i="37"/>
  <c r="K58" i="11" s="1"/>
  <c r="S2" i="37"/>
  <c r="K7" i="11" s="1"/>
  <c r="G22" i="14"/>
  <c r="E22" i="14"/>
  <c r="D22" i="14"/>
  <c r="C22" i="14"/>
  <c r="B22" i="14"/>
  <c r="G32" i="14"/>
  <c r="E32" i="14"/>
  <c r="D32" i="14"/>
  <c r="C32" i="14"/>
  <c r="B32" i="14"/>
  <c r="G56" i="11"/>
  <c r="E56" i="11"/>
  <c r="D56" i="11"/>
  <c r="C56" i="11"/>
  <c r="B56" i="11"/>
  <c r="G39" i="11"/>
  <c r="E39" i="11"/>
  <c r="D39" i="11"/>
  <c r="C39" i="11"/>
  <c r="B39" i="11"/>
  <c r="G9" i="14"/>
  <c r="E9" i="14"/>
  <c r="D9" i="14"/>
  <c r="C9" i="14"/>
  <c r="B9" i="14"/>
  <c r="G12" i="11"/>
  <c r="E12" i="11"/>
  <c r="D12" i="11"/>
  <c r="C12" i="11"/>
  <c r="B12" i="11"/>
  <c r="S40" i="37"/>
  <c r="K42" i="55" s="1"/>
  <c r="P40" i="37"/>
  <c r="H26" i="55" s="1"/>
  <c r="J40" i="37"/>
  <c r="K40" i="37" s="1"/>
  <c r="L40" i="37" s="1"/>
  <c r="S39" i="37"/>
  <c r="K39" i="11" s="1"/>
  <c r="P39" i="37"/>
  <c r="R39" i="37" s="1"/>
  <c r="J56" i="11" s="1"/>
  <c r="S38" i="37"/>
  <c r="K31" i="11" s="1"/>
  <c r="P38" i="37"/>
  <c r="R38" i="37" s="1"/>
  <c r="S44" i="37"/>
  <c r="K49" i="55" s="1"/>
  <c r="P44" i="37"/>
  <c r="R44" i="37" s="1"/>
  <c r="J44" i="37"/>
  <c r="K44" i="37" s="1"/>
  <c r="L44" i="37" s="1"/>
  <c r="S43" i="37"/>
  <c r="K32" i="14" s="1"/>
  <c r="P43" i="37"/>
  <c r="R43" i="37" s="1"/>
  <c r="J22" i="14" s="1"/>
  <c r="S42" i="37"/>
  <c r="K41" i="11" s="1"/>
  <c r="P42" i="37"/>
  <c r="R42" i="37" s="1"/>
  <c r="S48" i="37"/>
  <c r="K50" i="55" s="1"/>
  <c r="P48" i="37"/>
  <c r="J48" i="37"/>
  <c r="K48" i="37" s="1"/>
  <c r="L48" i="37" s="1"/>
  <c r="S47" i="37"/>
  <c r="K35" i="14" s="1"/>
  <c r="P47" i="37"/>
  <c r="R47" i="37" s="1"/>
  <c r="J20" i="14" s="1"/>
  <c r="B28" i="56"/>
  <c r="B31" i="56"/>
  <c r="B25" i="56"/>
  <c r="B27" i="56"/>
  <c r="B32" i="56"/>
  <c r="B23" i="56"/>
  <c r="B30" i="56"/>
  <c r="B29" i="56"/>
  <c r="B24" i="56"/>
  <c r="B22" i="56"/>
  <c r="B21" i="56"/>
  <c r="B26" i="56"/>
  <c r="B16" i="56"/>
  <c r="B13" i="56"/>
  <c r="B15" i="56"/>
  <c r="B8" i="56"/>
  <c r="B14" i="56"/>
  <c r="B11" i="56"/>
  <c r="B12" i="56"/>
  <c r="B10" i="56"/>
  <c r="B9" i="56"/>
  <c r="B6" i="56"/>
  <c r="B5" i="56"/>
  <c r="B7" i="56"/>
  <c r="G50" i="55"/>
  <c r="E50" i="55"/>
  <c r="D50" i="55"/>
  <c r="C50" i="55"/>
  <c r="B50" i="55"/>
  <c r="G49" i="55"/>
  <c r="E49" i="55"/>
  <c r="D49" i="55"/>
  <c r="C49" i="55"/>
  <c r="B49" i="55"/>
  <c r="G42" i="55"/>
  <c r="E42" i="55"/>
  <c r="D42" i="55"/>
  <c r="C42" i="55"/>
  <c r="B42" i="55"/>
  <c r="G46" i="55"/>
  <c r="E46" i="55"/>
  <c r="D46" i="55"/>
  <c r="C46" i="55"/>
  <c r="B46" i="55"/>
  <c r="G51" i="55"/>
  <c r="E51" i="55"/>
  <c r="D51" i="55"/>
  <c r="C51" i="55"/>
  <c r="B51" i="55"/>
  <c r="G47" i="55"/>
  <c r="E47" i="55"/>
  <c r="D47" i="55"/>
  <c r="C47" i="55"/>
  <c r="B47" i="55"/>
  <c r="G44" i="55"/>
  <c r="E44" i="55"/>
  <c r="D44" i="55"/>
  <c r="C44" i="55"/>
  <c r="B44" i="55"/>
  <c r="G45" i="55"/>
  <c r="E45" i="55"/>
  <c r="D45" i="55"/>
  <c r="C45" i="55"/>
  <c r="B45" i="55"/>
  <c r="G48" i="55"/>
  <c r="E48" i="55"/>
  <c r="D48" i="55"/>
  <c r="C48" i="55"/>
  <c r="B48" i="55"/>
  <c r="G43" i="55"/>
  <c r="E43" i="55"/>
  <c r="D43" i="55"/>
  <c r="C43" i="55"/>
  <c r="B43" i="55"/>
  <c r="G40" i="55"/>
  <c r="E40" i="55"/>
  <c r="D40" i="55"/>
  <c r="C40" i="55"/>
  <c r="B40" i="55"/>
  <c r="G41" i="55"/>
  <c r="E41" i="55"/>
  <c r="D41" i="55"/>
  <c r="C41" i="55"/>
  <c r="B41" i="55"/>
  <c r="G30" i="55"/>
  <c r="E30" i="55"/>
  <c r="D30" i="55"/>
  <c r="C30" i="55"/>
  <c r="B30" i="55"/>
  <c r="G31" i="55"/>
  <c r="E31" i="55"/>
  <c r="D31" i="55"/>
  <c r="C31" i="55"/>
  <c r="B31" i="55"/>
  <c r="G26" i="55"/>
  <c r="E26" i="55"/>
  <c r="D26" i="55"/>
  <c r="C26" i="55"/>
  <c r="B26" i="55"/>
  <c r="G25" i="55"/>
  <c r="E25" i="55"/>
  <c r="D25" i="55"/>
  <c r="C25" i="55"/>
  <c r="B25" i="55"/>
  <c r="G32" i="55"/>
  <c r="E32" i="55"/>
  <c r="D32" i="55"/>
  <c r="C32" i="55"/>
  <c r="B32" i="55"/>
  <c r="G27" i="55"/>
  <c r="E27" i="55"/>
  <c r="D27" i="55"/>
  <c r="C27" i="55"/>
  <c r="B27" i="55"/>
  <c r="G23" i="55"/>
  <c r="E23" i="55"/>
  <c r="D23" i="55"/>
  <c r="C23" i="55"/>
  <c r="O19" i="15" s="1"/>
  <c r="B23" i="55"/>
  <c r="G29" i="55"/>
  <c r="E29" i="55"/>
  <c r="D29" i="55"/>
  <c r="C29" i="55"/>
  <c r="B29" i="55"/>
  <c r="G28" i="55"/>
  <c r="E28" i="55"/>
  <c r="D28" i="55"/>
  <c r="C28" i="55"/>
  <c r="B28" i="55"/>
  <c r="G21" i="55"/>
  <c r="E21" i="55"/>
  <c r="D21" i="55"/>
  <c r="C21" i="55"/>
  <c r="B21" i="55"/>
  <c r="N17" i="15" s="1"/>
  <c r="G22" i="55"/>
  <c r="E22" i="55"/>
  <c r="D22" i="55"/>
  <c r="C22" i="55"/>
  <c r="B22" i="55"/>
  <c r="G24" i="55"/>
  <c r="E24" i="55"/>
  <c r="D24" i="55"/>
  <c r="C24" i="55"/>
  <c r="B24" i="55"/>
  <c r="G15" i="55"/>
  <c r="E15" i="55"/>
  <c r="D15" i="55"/>
  <c r="C15" i="55"/>
  <c r="B15" i="55"/>
  <c r="G13" i="55"/>
  <c r="E13" i="55"/>
  <c r="D13" i="55"/>
  <c r="C13" i="55"/>
  <c r="B13" i="55"/>
  <c r="G9" i="55"/>
  <c r="E9" i="55"/>
  <c r="D9" i="55"/>
  <c r="C9" i="55"/>
  <c r="B9" i="55"/>
  <c r="G11" i="55"/>
  <c r="E11" i="55"/>
  <c r="D11" i="55"/>
  <c r="C11" i="55"/>
  <c r="B11" i="55"/>
  <c r="G16" i="55"/>
  <c r="E16" i="55"/>
  <c r="D16" i="55"/>
  <c r="C16" i="55"/>
  <c r="B16" i="55"/>
  <c r="G14" i="55"/>
  <c r="E14" i="55"/>
  <c r="D14" i="55"/>
  <c r="C14" i="55"/>
  <c r="B14" i="55"/>
  <c r="G8" i="55"/>
  <c r="E8" i="55"/>
  <c r="D8" i="55"/>
  <c r="C8" i="55"/>
  <c r="B8" i="55"/>
  <c r="G10" i="55"/>
  <c r="E10" i="55"/>
  <c r="D10" i="55"/>
  <c r="C10" i="55"/>
  <c r="B10" i="55"/>
  <c r="G12" i="55"/>
  <c r="E12" i="55"/>
  <c r="D12" i="55"/>
  <c r="C12" i="55"/>
  <c r="B12" i="55"/>
  <c r="G6" i="55"/>
  <c r="E6" i="55"/>
  <c r="D6" i="55"/>
  <c r="C6" i="55"/>
  <c r="B6" i="55"/>
  <c r="G7" i="55"/>
  <c r="E7" i="55"/>
  <c r="D7" i="55"/>
  <c r="C7" i="55"/>
  <c r="B7" i="55"/>
  <c r="G34" i="14"/>
  <c r="E34" i="14"/>
  <c r="D34" i="14"/>
  <c r="C34" i="14"/>
  <c r="B34" i="14"/>
  <c r="G33" i="14"/>
  <c r="E33" i="14"/>
  <c r="D33" i="14"/>
  <c r="C33" i="14"/>
  <c r="B33" i="14"/>
  <c r="G7" i="14"/>
  <c r="E7" i="14"/>
  <c r="D7" i="14"/>
  <c r="C7" i="14"/>
  <c r="B7" i="14"/>
  <c r="G8" i="14"/>
  <c r="E8" i="14"/>
  <c r="D8" i="14"/>
  <c r="C8" i="14"/>
  <c r="B8" i="14"/>
  <c r="G18" i="14"/>
  <c r="E18" i="14"/>
  <c r="D18" i="14"/>
  <c r="L17" i="15" s="1"/>
  <c r="C18" i="14"/>
  <c r="K17" i="15" s="1"/>
  <c r="B18" i="14"/>
  <c r="G19" i="14"/>
  <c r="E19" i="14"/>
  <c r="D19" i="14"/>
  <c r="L18" i="15" s="1"/>
  <c r="C19" i="14"/>
  <c r="B19" i="14"/>
  <c r="J18" i="15" s="1"/>
  <c r="G65" i="11"/>
  <c r="E65" i="11"/>
  <c r="D65" i="11"/>
  <c r="C65" i="11"/>
  <c r="B65" i="11"/>
  <c r="H61" i="11"/>
  <c r="G61" i="11"/>
  <c r="E61" i="11"/>
  <c r="D61" i="11"/>
  <c r="C61" i="11"/>
  <c r="B61" i="11"/>
  <c r="G69" i="11"/>
  <c r="E69" i="11"/>
  <c r="D69" i="11"/>
  <c r="C69" i="11"/>
  <c r="B69" i="11"/>
  <c r="G66" i="11"/>
  <c r="E66" i="11"/>
  <c r="D66" i="11"/>
  <c r="C66" i="11"/>
  <c r="B66" i="11"/>
  <c r="G71" i="11"/>
  <c r="E71" i="11"/>
  <c r="D71" i="11"/>
  <c r="C71" i="11"/>
  <c r="B71" i="11"/>
  <c r="G67" i="11"/>
  <c r="E67" i="11"/>
  <c r="D67" i="11"/>
  <c r="C67" i="11"/>
  <c r="B67" i="11"/>
  <c r="G64" i="11"/>
  <c r="E64" i="11"/>
  <c r="D64" i="11"/>
  <c r="C64" i="11"/>
  <c r="B64" i="11"/>
  <c r="G70" i="11"/>
  <c r="E70" i="11"/>
  <c r="D70" i="11"/>
  <c r="C70" i="11"/>
  <c r="B70" i="11"/>
  <c r="G58" i="11"/>
  <c r="E58" i="11"/>
  <c r="D58" i="11"/>
  <c r="C58" i="11"/>
  <c r="B58" i="11"/>
  <c r="G68" i="11"/>
  <c r="E68" i="11"/>
  <c r="D68" i="11"/>
  <c r="C68" i="11"/>
  <c r="B68" i="11"/>
  <c r="G60" i="11"/>
  <c r="E60" i="11"/>
  <c r="D60" i="11"/>
  <c r="C60" i="11"/>
  <c r="B60" i="11"/>
  <c r="G54" i="11"/>
  <c r="E54" i="11"/>
  <c r="D54" i="11"/>
  <c r="C54" i="11"/>
  <c r="B54" i="11"/>
  <c r="G59" i="11"/>
  <c r="E59" i="11"/>
  <c r="D59" i="11"/>
  <c r="C59" i="11"/>
  <c r="B59" i="11"/>
  <c r="G63" i="11"/>
  <c r="E63" i="11"/>
  <c r="D63" i="11"/>
  <c r="C63" i="11"/>
  <c r="B63" i="11"/>
  <c r="G53" i="11"/>
  <c r="E53" i="11"/>
  <c r="D53" i="11"/>
  <c r="C53" i="11"/>
  <c r="B53" i="11"/>
  <c r="G62" i="11"/>
  <c r="E62" i="11"/>
  <c r="D62" i="11"/>
  <c r="C62" i="11"/>
  <c r="B62" i="11"/>
  <c r="G55" i="11"/>
  <c r="E55" i="11"/>
  <c r="D55" i="11"/>
  <c r="C55" i="11"/>
  <c r="B55" i="11"/>
  <c r="G41" i="11"/>
  <c r="E41" i="11"/>
  <c r="D41" i="11"/>
  <c r="C41" i="11"/>
  <c r="B41" i="11"/>
  <c r="G31" i="11"/>
  <c r="E31" i="11"/>
  <c r="D31" i="11"/>
  <c r="C31" i="11"/>
  <c r="B31" i="11"/>
  <c r="G36" i="11"/>
  <c r="E36" i="11"/>
  <c r="D36" i="11"/>
  <c r="C36" i="11"/>
  <c r="B36" i="11"/>
  <c r="G45" i="11"/>
  <c r="E45" i="11"/>
  <c r="D45" i="11"/>
  <c r="C45" i="11"/>
  <c r="B45" i="11"/>
  <c r="G47" i="11"/>
  <c r="E47" i="11"/>
  <c r="D47" i="11"/>
  <c r="C47" i="11"/>
  <c r="B47" i="11"/>
  <c r="G38" i="11"/>
  <c r="E38" i="11"/>
  <c r="D38" i="11"/>
  <c r="C38" i="11"/>
  <c r="B38" i="11"/>
  <c r="G33" i="11"/>
  <c r="E33" i="11"/>
  <c r="D33" i="11"/>
  <c r="C33" i="11"/>
  <c r="B33" i="11"/>
  <c r="G46" i="11"/>
  <c r="E46" i="11"/>
  <c r="D46" i="11"/>
  <c r="C46" i="11"/>
  <c r="B46" i="11"/>
  <c r="G34" i="11"/>
  <c r="E34" i="11"/>
  <c r="D34" i="11"/>
  <c r="C34" i="11"/>
  <c r="B34" i="11"/>
  <c r="G44" i="11"/>
  <c r="E44" i="11"/>
  <c r="D44" i="11"/>
  <c r="C44" i="11"/>
  <c r="B44" i="11"/>
  <c r="G40" i="11"/>
  <c r="E40" i="11"/>
  <c r="D40" i="11"/>
  <c r="C40" i="11"/>
  <c r="B40" i="11"/>
  <c r="G32" i="11"/>
  <c r="E32" i="11"/>
  <c r="D32" i="11"/>
  <c r="C32" i="11"/>
  <c r="B32" i="11"/>
  <c r="G37" i="11"/>
  <c r="E37" i="11"/>
  <c r="D37" i="11"/>
  <c r="C37" i="11"/>
  <c r="B37" i="11"/>
  <c r="G43" i="11"/>
  <c r="E43" i="11"/>
  <c r="D43" i="11"/>
  <c r="C43" i="11"/>
  <c r="B43" i="11"/>
  <c r="G29" i="11"/>
  <c r="E29" i="11"/>
  <c r="D29" i="11"/>
  <c r="H17" i="15" s="1"/>
  <c r="C29" i="11"/>
  <c r="B29" i="11"/>
  <c r="G42" i="11"/>
  <c r="E42" i="11"/>
  <c r="D42" i="11"/>
  <c r="C42" i="11"/>
  <c r="B42" i="11"/>
  <c r="G35" i="11"/>
  <c r="E35" i="11"/>
  <c r="D35" i="11"/>
  <c r="C35" i="11"/>
  <c r="B35" i="11"/>
  <c r="G20" i="11"/>
  <c r="E20" i="11"/>
  <c r="D20" i="11"/>
  <c r="C20" i="11"/>
  <c r="B20" i="11"/>
  <c r="G10" i="11"/>
  <c r="E10" i="11"/>
  <c r="D10" i="11"/>
  <c r="C10" i="11"/>
  <c r="B10" i="11"/>
  <c r="G21" i="11"/>
  <c r="E21" i="11"/>
  <c r="D21" i="11"/>
  <c r="C21" i="11"/>
  <c r="B21" i="11"/>
  <c r="G18" i="11"/>
  <c r="E18" i="11"/>
  <c r="D18" i="11"/>
  <c r="C18" i="11"/>
  <c r="B18" i="11"/>
  <c r="G23" i="11"/>
  <c r="E23" i="11"/>
  <c r="D23" i="11"/>
  <c r="C23" i="11"/>
  <c r="B23" i="11"/>
  <c r="G17" i="11"/>
  <c r="E17" i="11"/>
  <c r="D17" i="11"/>
  <c r="C17" i="11"/>
  <c r="B17" i="11"/>
  <c r="G14" i="11"/>
  <c r="E14" i="11"/>
  <c r="D14" i="11"/>
  <c r="C14" i="11"/>
  <c r="B14" i="11"/>
  <c r="G22" i="11"/>
  <c r="E22" i="11"/>
  <c r="D22" i="11"/>
  <c r="C22" i="11"/>
  <c r="B22" i="11"/>
  <c r="G15" i="11"/>
  <c r="E15" i="11"/>
  <c r="D15" i="11"/>
  <c r="C15" i="11"/>
  <c r="B15" i="11"/>
  <c r="G19" i="11"/>
  <c r="E19" i="11"/>
  <c r="D19" i="11"/>
  <c r="C19" i="11"/>
  <c r="B19" i="11"/>
  <c r="G16" i="11"/>
  <c r="E16" i="11"/>
  <c r="G13" i="11"/>
  <c r="E13" i="11"/>
  <c r="D13" i="11"/>
  <c r="C13" i="11"/>
  <c r="B13" i="11"/>
  <c r="G6" i="11"/>
  <c r="E6" i="11"/>
  <c r="D6" i="11"/>
  <c r="C6" i="11"/>
  <c r="B6" i="11"/>
  <c r="G5" i="11"/>
  <c r="E5" i="11"/>
  <c r="G11" i="11"/>
  <c r="E11" i="11"/>
  <c r="G7" i="11"/>
  <c r="E7" i="11"/>
  <c r="G9" i="11"/>
  <c r="E9" i="11"/>
  <c r="D9" i="11"/>
  <c r="C9" i="11"/>
  <c r="B9" i="11"/>
  <c r="D16" i="11"/>
  <c r="C16" i="11"/>
  <c r="B16" i="11"/>
  <c r="D5" i="11"/>
  <c r="C5" i="11"/>
  <c r="B5" i="11"/>
  <c r="D11" i="11"/>
  <c r="D7" i="11"/>
  <c r="C11" i="11"/>
  <c r="C7" i="11"/>
  <c r="B11" i="11"/>
  <c r="B7" i="11"/>
  <c r="S36" i="37"/>
  <c r="K46" i="55" s="1"/>
  <c r="S35" i="37"/>
  <c r="K69" i="11" s="1"/>
  <c r="S34" i="37"/>
  <c r="K66" i="11" s="1"/>
  <c r="S32" i="37"/>
  <c r="S31" i="37"/>
  <c r="K71" i="11" s="1"/>
  <c r="S30" i="37"/>
  <c r="K38" i="11" s="1"/>
  <c r="S28" i="37"/>
  <c r="S27" i="37"/>
  <c r="S26" i="37"/>
  <c r="S24" i="37"/>
  <c r="K44" i="55" s="1"/>
  <c r="S23" i="37"/>
  <c r="K46" i="11" s="1"/>
  <c r="S20" i="37"/>
  <c r="S19" i="37"/>
  <c r="K8" i="14" s="1"/>
  <c r="S18" i="37"/>
  <c r="S16" i="37"/>
  <c r="K48" i="55" s="1"/>
  <c r="S14" i="37"/>
  <c r="K40" i="11" s="1"/>
  <c r="S12" i="37"/>
  <c r="S11" i="37"/>
  <c r="S10" i="37"/>
  <c r="K9" i="11" s="1"/>
  <c r="S8" i="37"/>
  <c r="K40" i="55" s="1"/>
  <c r="S7" i="37"/>
  <c r="K16" i="11" s="1"/>
  <c r="S6" i="37"/>
  <c r="S4" i="37"/>
  <c r="K41" i="55" s="1"/>
  <c r="S3" i="37"/>
  <c r="P14" i="37"/>
  <c r="P3" i="37"/>
  <c r="P4" i="37"/>
  <c r="R4" i="37" s="1"/>
  <c r="J24" i="55" s="1"/>
  <c r="P6" i="37"/>
  <c r="P7" i="37"/>
  <c r="P8" i="37"/>
  <c r="H22" i="55" s="1"/>
  <c r="P10" i="37"/>
  <c r="P11" i="37"/>
  <c r="P12" i="37"/>
  <c r="P16" i="37"/>
  <c r="R16" i="37" s="1"/>
  <c r="J48" i="55" s="1"/>
  <c r="P18" i="37"/>
  <c r="P19" i="37"/>
  <c r="R19" i="37" s="1"/>
  <c r="J33" i="14" s="1"/>
  <c r="P20" i="37"/>
  <c r="P22" i="37"/>
  <c r="H34" i="11" s="1"/>
  <c r="P23" i="37"/>
  <c r="H70" i="11" s="1"/>
  <c r="P24" i="37"/>
  <c r="R24" i="37" s="1"/>
  <c r="J44" i="55" s="1"/>
  <c r="P26" i="37"/>
  <c r="P27" i="37"/>
  <c r="P28" i="37"/>
  <c r="P30" i="37"/>
  <c r="H67" i="11" s="1"/>
  <c r="P31" i="37"/>
  <c r="R31" i="37" s="1"/>
  <c r="J47" i="11" s="1"/>
  <c r="P32" i="37"/>
  <c r="P34" i="37"/>
  <c r="Q34" i="37" s="1"/>
  <c r="I66" i="11" s="1"/>
  <c r="P35" i="37"/>
  <c r="R35" i="37" s="1"/>
  <c r="J69" i="11" s="1"/>
  <c r="P36" i="37"/>
  <c r="R36" i="37" s="1"/>
  <c r="J25" i="55" s="1"/>
  <c r="P2" i="37"/>
  <c r="Q2" i="37" s="1"/>
  <c r="I55" i="11" s="1"/>
  <c r="J4" i="37"/>
  <c r="K4" i="37" s="1"/>
  <c r="L4" i="37" s="1"/>
  <c r="J8" i="37"/>
  <c r="K8" i="37" s="1"/>
  <c r="L8" i="37" s="1"/>
  <c r="J12" i="37"/>
  <c r="K12" i="37" s="1"/>
  <c r="L12" i="37" s="1"/>
  <c r="J16" i="37"/>
  <c r="K16" i="37" s="1"/>
  <c r="L16" i="37" s="1"/>
  <c r="J20" i="37"/>
  <c r="K20" i="37" s="1"/>
  <c r="L20" i="37" s="1"/>
  <c r="J24" i="37"/>
  <c r="K24" i="37" s="1"/>
  <c r="L24" i="37" s="1"/>
  <c r="J28" i="37"/>
  <c r="K28" i="37" s="1"/>
  <c r="L28" i="37" s="1"/>
  <c r="J32" i="37"/>
  <c r="K32" i="37" s="1"/>
  <c r="L32" i="37" s="1"/>
  <c r="J36" i="37"/>
  <c r="K36" i="37" s="1"/>
  <c r="L36" i="37" s="1"/>
  <c r="O17" i="15"/>
  <c r="N19" i="15"/>
  <c r="J17" i="15"/>
  <c r="H49" i="55" l="1"/>
  <c r="H31" i="55"/>
  <c r="H65" i="11"/>
  <c r="F25" i="15"/>
  <c r="H25" i="15"/>
  <c r="G25" i="15"/>
  <c r="K18" i="15"/>
  <c r="H6" i="14"/>
  <c r="Q46" i="37"/>
  <c r="H31" i="14"/>
  <c r="K6" i="14"/>
  <c r="K31" i="14"/>
  <c r="K61" i="11"/>
  <c r="K55" i="11"/>
  <c r="K35" i="11"/>
  <c r="K8" i="11"/>
  <c r="I57" i="11"/>
  <c r="K30" i="11"/>
  <c r="I30" i="11"/>
  <c r="H8" i="11"/>
  <c r="H30" i="11"/>
  <c r="H57" i="11"/>
  <c r="K30" i="55"/>
  <c r="K15" i="55"/>
  <c r="K13" i="55"/>
  <c r="H13" i="55"/>
  <c r="K9" i="55"/>
  <c r="K26" i="55"/>
  <c r="R15" i="37"/>
  <c r="R46" i="37"/>
  <c r="H10" i="11"/>
  <c r="H31" i="11"/>
  <c r="P17" i="15"/>
  <c r="P19" i="15"/>
  <c r="K31" i="55"/>
  <c r="H29" i="55"/>
  <c r="H10" i="55"/>
  <c r="H45" i="55"/>
  <c r="H68" i="11"/>
  <c r="H44" i="11"/>
  <c r="H54" i="11"/>
  <c r="H32" i="11"/>
  <c r="H29" i="11"/>
  <c r="H53" i="11"/>
  <c r="H62" i="11"/>
  <c r="H42" i="11"/>
  <c r="K42" i="11"/>
  <c r="K62" i="11"/>
  <c r="K53" i="11"/>
  <c r="K29" i="11"/>
  <c r="K32" i="11"/>
  <c r="K54" i="11"/>
  <c r="K34" i="14"/>
  <c r="K18" i="14"/>
  <c r="K7" i="14"/>
  <c r="K51" i="55"/>
  <c r="K32" i="55"/>
  <c r="K16" i="55"/>
  <c r="K11" i="11"/>
  <c r="K5" i="11"/>
  <c r="K6" i="11"/>
  <c r="H47" i="55"/>
  <c r="H27" i="55"/>
  <c r="H14" i="55"/>
  <c r="H33" i="11"/>
  <c r="H64" i="11"/>
  <c r="R32" i="37"/>
  <c r="H51" i="55"/>
  <c r="H32" i="55"/>
  <c r="H16" i="55"/>
  <c r="R27" i="37"/>
  <c r="H7" i="14"/>
  <c r="H34" i="14"/>
  <c r="H18" i="14"/>
  <c r="R12" i="37"/>
  <c r="H43" i="55"/>
  <c r="Q12" i="37"/>
  <c r="I21" i="55" s="1"/>
  <c r="H21" i="55"/>
  <c r="H6" i="55"/>
  <c r="R10" i="37"/>
  <c r="H37" i="11"/>
  <c r="H59" i="11"/>
  <c r="Q7" i="37"/>
  <c r="H63" i="11"/>
  <c r="H43" i="11"/>
  <c r="H60" i="11"/>
  <c r="Q14" i="37"/>
  <c r="K43" i="11"/>
  <c r="K63" i="11"/>
  <c r="K59" i="11"/>
  <c r="K37" i="11"/>
  <c r="K43" i="55"/>
  <c r="K21" i="55"/>
  <c r="K6" i="55"/>
  <c r="K44" i="11"/>
  <c r="K19" i="11"/>
  <c r="K68" i="11"/>
  <c r="K29" i="55"/>
  <c r="K10" i="55"/>
  <c r="K45" i="55"/>
  <c r="K64" i="11"/>
  <c r="K14" i="11"/>
  <c r="K33" i="11"/>
  <c r="K47" i="55"/>
  <c r="K27" i="55"/>
  <c r="K14" i="55"/>
  <c r="H11" i="11"/>
  <c r="H5" i="11"/>
  <c r="H16" i="11"/>
  <c r="H9" i="11"/>
  <c r="H6" i="11"/>
  <c r="H19" i="11"/>
  <c r="H14" i="11"/>
  <c r="Q47" i="37"/>
  <c r="Q44" i="37"/>
  <c r="I31" i="55" s="1"/>
  <c r="Q38" i="37"/>
  <c r="I10" i="11" s="1"/>
  <c r="H12" i="11"/>
  <c r="J12" i="11"/>
  <c r="K9" i="14"/>
  <c r="H39" i="11"/>
  <c r="J39" i="11"/>
  <c r="K56" i="11"/>
  <c r="H32" i="14"/>
  <c r="J32" i="14"/>
  <c r="K22" i="14"/>
  <c r="H5" i="14"/>
  <c r="J5" i="14"/>
  <c r="K20" i="14"/>
  <c r="H35" i="14"/>
  <c r="J35" i="14"/>
  <c r="Q39" i="37"/>
  <c r="I39" i="11" s="1"/>
  <c r="K12" i="11"/>
  <c r="H9" i="14"/>
  <c r="J9" i="14"/>
  <c r="H56" i="11"/>
  <c r="H22" i="14"/>
  <c r="K5" i="14"/>
  <c r="H20" i="14"/>
  <c r="H7" i="11"/>
  <c r="H55" i="11"/>
  <c r="H35" i="11"/>
  <c r="R2" i="37"/>
  <c r="H38" i="11"/>
  <c r="K67" i="11"/>
  <c r="H17" i="11"/>
  <c r="H23" i="11"/>
  <c r="J23" i="11"/>
  <c r="K47" i="11"/>
  <c r="H71" i="11"/>
  <c r="J71" i="11"/>
  <c r="K17" i="11"/>
  <c r="K23" i="11"/>
  <c r="H47" i="11"/>
  <c r="H5" i="55"/>
  <c r="H40" i="55"/>
  <c r="K22" i="55"/>
  <c r="H22" i="11"/>
  <c r="H46" i="11"/>
  <c r="K70" i="11"/>
  <c r="K22" i="11"/>
  <c r="H15" i="11"/>
  <c r="K34" i="11"/>
  <c r="H58" i="11"/>
  <c r="K15" i="11"/>
  <c r="I7" i="11"/>
  <c r="I35" i="11"/>
  <c r="Q4" i="37"/>
  <c r="I41" i="55" s="1"/>
  <c r="K24" i="55"/>
  <c r="K7" i="55"/>
  <c r="H41" i="55"/>
  <c r="J41" i="55"/>
  <c r="H7" i="55"/>
  <c r="J7" i="55"/>
  <c r="H24" i="55"/>
  <c r="K11" i="55"/>
  <c r="K25" i="55"/>
  <c r="H46" i="55"/>
  <c r="J46" i="55"/>
  <c r="H11" i="55"/>
  <c r="J11" i="55"/>
  <c r="H25" i="55"/>
  <c r="K21" i="11"/>
  <c r="K36" i="11"/>
  <c r="H21" i="11"/>
  <c r="J21" i="11"/>
  <c r="H36" i="11"/>
  <c r="J36" i="11"/>
  <c r="H69" i="11"/>
  <c r="K18" i="11"/>
  <c r="H45" i="11"/>
  <c r="I18" i="11"/>
  <c r="H66" i="11"/>
  <c r="H18" i="11"/>
  <c r="I45" i="11"/>
  <c r="K45" i="11"/>
  <c r="J61" i="11"/>
  <c r="J31" i="11"/>
  <c r="J10" i="11"/>
  <c r="Q40" i="37"/>
  <c r="R40" i="37"/>
  <c r="K10" i="11"/>
  <c r="H9" i="55"/>
  <c r="H42" i="55"/>
  <c r="J49" i="55"/>
  <c r="J13" i="55"/>
  <c r="J31" i="55"/>
  <c r="Q42" i="37"/>
  <c r="Q43" i="37"/>
  <c r="Q48" i="37"/>
  <c r="R48" i="37"/>
  <c r="H15" i="55"/>
  <c r="H30" i="55"/>
  <c r="H50" i="55"/>
  <c r="H8" i="55"/>
  <c r="J8" i="55"/>
  <c r="H23" i="55"/>
  <c r="J23" i="55"/>
  <c r="H44" i="55"/>
  <c r="K8" i="55"/>
  <c r="K23" i="55"/>
  <c r="H12" i="55"/>
  <c r="J12" i="55"/>
  <c r="H28" i="55"/>
  <c r="J28" i="55"/>
  <c r="H48" i="55"/>
  <c r="K12" i="55"/>
  <c r="K28" i="55"/>
  <c r="K19" i="14"/>
  <c r="H8" i="14"/>
  <c r="J8" i="14"/>
  <c r="K33" i="14"/>
  <c r="H19" i="14"/>
  <c r="J19" i="14"/>
  <c r="H33" i="14"/>
  <c r="K20" i="11"/>
  <c r="H41" i="11"/>
  <c r="K65" i="11"/>
  <c r="H20" i="11"/>
  <c r="K13" i="11"/>
  <c r="H40" i="11"/>
  <c r="K60" i="11"/>
  <c r="H13" i="11"/>
  <c r="P49" i="37"/>
  <c r="P41" i="37"/>
  <c r="P33" i="37"/>
  <c r="P25" i="37"/>
  <c r="Q10" i="37"/>
  <c r="R7" i="37"/>
  <c r="P5" i="37"/>
  <c r="P45" i="37"/>
  <c r="P37" i="37"/>
  <c r="R34" i="37"/>
  <c r="R28" i="37"/>
  <c r="Q28" i="37"/>
  <c r="P29" i="37"/>
  <c r="R26" i="37"/>
  <c r="Q26" i="37"/>
  <c r="R23" i="37"/>
  <c r="Q23" i="37"/>
  <c r="R20" i="37"/>
  <c r="Q20" i="37"/>
  <c r="P21" i="37"/>
  <c r="R18" i="37"/>
  <c r="Q18" i="37"/>
  <c r="R11" i="37"/>
  <c r="Q11" i="37"/>
  <c r="P13" i="37"/>
  <c r="R8" i="37"/>
  <c r="Q8" i="37"/>
  <c r="P9" i="37"/>
  <c r="R6" i="37"/>
  <c r="Q6" i="37"/>
  <c r="R3" i="37"/>
  <c r="Q3" i="37"/>
  <c r="P17" i="37"/>
  <c r="Q36" i="37"/>
  <c r="Q31" i="37"/>
  <c r="Q35" i="37"/>
  <c r="Q30" i="37"/>
  <c r="Q27" i="37"/>
  <c r="Q24" i="37"/>
  <c r="Q22" i="37"/>
  <c r="Q19" i="37"/>
  <c r="Q16" i="37"/>
  <c r="R30" i="37"/>
  <c r="R22" i="37"/>
  <c r="R14" i="37"/>
  <c r="L19" i="15"/>
  <c r="N18" i="15"/>
  <c r="P18" i="15"/>
  <c r="G19" i="15"/>
  <c r="O18" i="15"/>
  <c r="F19" i="15"/>
  <c r="J19" i="15"/>
  <c r="K19" i="15"/>
  <c r="F17" i="15"/>
  <c r="H18" i="15"/>
  <c r="H19" i="15"/>
  <c r="G17" i="15"/>
  <c r="F18" i="15"/>
  <c r="G18" i="15"/>
  <c r="Q32" i="37"/>
  <c r="P25" i="15"/>
  <c r="O25" i="15"/>
  <c r="N25" i="15"/>
  <c r="G5" i="55"/>
  <c r="E5" i="55"/>
  <c r="D5" i="55"/>
  <c r="P9" i="15" s="1"/>
  <c r="C5" i="55"/>
  <c r="O9" i="15" s="1"/>
  <c r="B5" i="55"/>
  <c r="N9" i="15" s="1"/>
  <c r="P11" i="15"/>
  <c r="O11" i="15"/>
  <c r="N11" i="15"/>
  <c r="S49" i="37"/>
  <c r="I25" i="15" l="1"/>
  <c r="J30" i="11"/>
  <c r="J57" i="11"/>
  <c r="J8" i="11"/>
  <c r="J31" i="14"/>
  <c r="J6" i="14"/>
  <c r="J21" i="14"/>
  <c r="I21" i="14"/>
  <c r="I31" i="14"/>
  <c r="I6" i="14"/>
  <c r="I49" i="55"/>
  <c r="I6" i="55"/>
  <c r="I13" i="55"/>
  <c r="I43" i="55"/>
  <c r="I34" i="14"/>
  <c r="I18" i="14"/>
  <c r="I7" i="14"/>
  <c r="I42" i="11"/>
  <c r="I62" i="11"/>
  <c r="I11" i="11"/>
  <c r="I53" i="11"/>
  <c r="I29" i="11"/>
  <c r="I5" i="11"/>
  <c r="Q13" i="37"/>
  <c r="D22" i="56" s="1"/>
  <c r="I32" i="11"/>
  <c r="I54" i="11"/>
  <c r="I6" i="11"/>
  <c r="I44" i="11"/>
  <c r="I19" i="11"/>
  <c r="I68" i="11"/>
  <c r="J45" i="55"/>
  <c r="J29" i="55"/>
  <c r="J10" i="55"/>
  <c r="J33" i="11"/>
  <c r="J64" i="11"/>
  <c r="J14" i="11"/>
  <c r="J63" i="11"/>
  <c r="J43" i="11"/>
  <c r="J16" i="11"/>
  <c r="I32" i="14"/>
  <c r="I22" i="14"/>
  <c r="I9" i="14"/>
  <c r="I12" i="11"/>
  <c r="I56" i="11"/>
  <c r="I31" i="11"/>
  <c r="I61" i="11"/>
  <c r="I35" i="14"/>
  <c r="I5" i="14"/>
  <c r="I20" i="14"/>
  <c r="J37" i="11"/>
  <c r="J59" i="11"/>
  <c r="J9" i="11"/>
  <c r="J62" i="11"/>
  <c r="J42" i="11"/>
  <c r="J11" i="11"/>
  <c r="J29" i="11"/>
  <c r="J53" i="11"/>
  <c r="J5" i="11"/>
  <c r="C22" i="56"/>
  <c r="C6" i="56"/>
  <c r="J54" i="11"/>
  <c r="J32" i="11"/>
  <c r="J6" i="11"/>
  <c r="J68" i="11"/>
  <c r="J44" i="11"/>
  <c r="J19" i="11"/>
  <c r="I64" i="11"/>
  <c r="I14" i="11"/>
  <c r="I33" i="11"/>
  <c r="C23" i="56"/>
  <c r="C11" i="56"/>
  <c r="J27" i="55"/>
  <c r="J14" i="55"/>
  <c r="J47" i="55"/>
  <c r="I59" i="11"/>
  <c r="I37" i="11"/>
  <c r="I9" i="11"/>
  <c r="I43" i="11"/>
  <c r="I63" i="11"/>
  <c r="I16" i="11"/>
  <c r="J21" i="55"/>
  <c r="J6" i="55"/>
  <c r="J43" i="55"/>
  <c r="J7" i="14"/>
  <c r="J34" i="14"/>
  <c r="J18" i="14"/>
  <c r="J32" i="55"/>
  <c r="J16" i="55"/>
  <c r="J51" i="55"/>
  <c r="J55" i="11"/>
  <c r="J7" i="11"/>
  <c r="J35" i="11"/>
  <c r="J67" i="11"/>
  <c r="J38" i="11"/>
  <c r="J17" i="11"/>
  <c r="I38" i="11"/>
  <c r="I17" i="11"/>
  <c r="I67" i="11"/>
  <c r="I71" i="11"/>
  <c r="I23" i="11"/>
  <c r="I47" i="11"/>
  <c r="C16" i="56"/>
  <c r="C32" i="56"/>
  <c r="I51" i="55"/>
  <c r="I32" i="55"/>
  <c r="I16" i="55"/>
  <c r="I47" i="55"/>
  <c r="I27" i="55"/>
  <c r="I14" i="55"/>
  <c r="I10" i="55"/>
  <c r="I45" i="55"/>
  <c r="I29" i="55"/>
  <c r="C21" i="56"/>
  <c r="C5" i="56"/>
  <c r="J22" i="55"/>
  <c r="J40" i="55"/>
  <c r="I40" i="55"/>
  <c r="I22" i="55"/>
  <c r="I46" i="11"/>
  <c r="I22" i="11"/>
  <c r="I70" i="11"/>
  <c r="J70" i="11"/>
  <c r="J46" i="11"/>
  <c r="J22" i="11"/>
  <c r="J34" i="11"/>
  <c r="J58" i="11"/>
  <c r="J15" i="11"/>
  <c r="I58" i="11"/>
  <c r="I15" i="11"/>
  <c r="I34" i="11"/>
  <c r="I7" i="55"/>
  <c r="Q5" i="37"/>
  <c r="D7" i="56" s="1"/>
  <c r="I24" i="55"/>
  <c r="C26" i="56"/>
  <c r="C7" i="56"/>
  <c r="I46" i="55"/>
  <c r="I25" i="55"/>
  <c r="I11" i="55"/>
  <c r="Q37" i="37"/>
  <c r="D14" i="56" s="1"/>
  <c r="I69" i="11"/>
  <c r="I36" i="11"/>
  <c r="I21" i="11"/>
  <c r="C14" i="56"/>
  <c r="C27" i="56"/>
  <c r="J18" i="11"/>
  <c r="J66" i="11"/>
  <c r="J45" i="11"/>
  <c r="J42" i="55"/>
  <c r="J9" i="55"/>
  <c r="J26" i="55"/>
  <c r="C25" i="56"/>
  <c r="C8" i="56"/>
  <c r="I26" i="55"/>
  <c r="Q17" i="15" s="1"/>
  <c r="I42" i="55"/>
  <c r="I9" i="55"/>
  <c r="C28" i="56"/>
  <c r="C13" i="56"/>
  <c r="J50" i="55"/>
  <c r="J30" i="55"/>
  <c r="J15" i="55"/>
  <c r="I50" i="55"/>
  <c r="I30" i="55"/>
  <c r="I15" i="55"/>
  <c r="I44" i="55"/>
  <c r="I23" i="55"/>
  <c r="I8" i="55"/>
  <c r="C30" i="56"/>
  <c r="C12" i="56"/>
  <c r="I48" i="55"/>
  <c r="I28" i="55"/>
  <c r="I12" i="55"/>
  <c r="I8" i="14"/>
  <c r="I33" i="14"/>
  <c r="I19" i="14"/>
  <c r="C29" i="56"/>
  <c r="C10" i="56"/>
  <c r="I41" i="11"/>
  <c r="I65" i="11"/>
  <c r="I20" i="11"/>
  <c r="C31" i="56"/>
  <c r="C15" i="56"/>
  <c r="J65" i="11"/>
  <c r="J20" i="11"/>
  <c r="J41" i="11"/>
  <c r="J60" i="11"/>
  <c r="J13" i="11"/>
  <c r="J40" i="11"/>
  <c r="C24" i="56"/>
  <c r="C9" i="56"/>
  <c r="I40" i="11"/>
  <c r="I60" i="11"/>
  <c r="I13" i="11"/>
  <c r="Q49" i="37"/>
  <c r="Q17" i="37"/>
  <c r="Q45" i="37"/>
  <c r="Q29" i="37"/>
  <c r="Q33" i="37"/>
  <c r="Q25" i="37"/>
  <c r="Q41" i="37"/>
  <c r="Q9" i="37"/>
  <c r="Q21" i="37"/>
  <c r="G10" i="15"/>
  <c r="K10" i="15"/>
  <c r="K11" i="15"/>
  <c r="L25" i="15"/>
  <c r="J10" i="15"/>
  <c r="L10" i="15"/>
  <c r="J11" i="15"/>
  <c r="K25" i="15"/>
  <c r="O10" i="15"/>
  <c r="G11" i="15"/>
  <c r="F10" i="15"/>
  <c r="H10" i="15"/>
  <c r="F11" i="15"/>
  <c r="P10" i="15"/>
  <c r="N10" i="15"/>
  <c r="J25" i="15"/>
  <c r="L11" i="15"/>
  <c r="J9" i="15"/>
  <c r="K9" i="15"/>
  <c r="L9" i="15"/>
  <c r="H11" i="15"/>
  <c r="I5" i="55"/>
  <c r="G9" i="15"/>
  <c r="F9" i="15"/>
  <c r="H9" i="15"/>
  <c r="M25" i="15"/>
  <c r="M9" i="15"/>
  <c r="J5" i="55"/>
  <c r="K5" i="55"/>
  <c r="Q25" i="15"/>
  <c r="Q9" i="15"/>
  <c r="D6" i="56" l="1"/>
  <c r="D27" i="56"/>
  <c r="D32" i="56"/>
  <c r="D16" i="56"/>
  <c r="D23" i="56"/>
  <c r="D11" i="56"/>
  <c r="D5" i="56"/>
  <c r="D21" i="56"/>
  <c r="D26" i="56"/>
  <c r="D25" i="56"/>
  <c r="D8" i="56"/>
  <c r="D28" i="56"/>
  <c r="D13" i="56"/>
  <c r="D12" i="56"/>
  <c r="D30" i="56"/>
  <c r="D29" i="56"/>
  <c r="D10" i="56"/>
  <c r="D15" i="56"/>
  <c r="D31" i="56"/>
  <c r="D9" i="56"/>
  <c r="D24" i="56"/>
  <c r="I10" i="15"/>
  <c r="I9" i="15"/>
  <c r="M11" i="15"/>
  <c r="M10" i="15"/>
  <c r="Q10" i="15"/>
  <c r="I11" i="15"/>
  <c r="M18" i="15"/>
  <c r="M19" i="15"/>
  <c r="M17" i="15"/>
  <c r="I19" i="15"/>
  <c r="Q18" i="15" l="1"/>
  <c r="I17" i="15"/>
  <c r="I18" i="15"/>
  <c r="R56" i="37" l="1"/>
  <c r="S56" i="37"/>
  <c r="R57" i="37"/>
  <c r="S57" i="37"/>
  <c r="R58" i="37"/>
  <c r="S58" i="37"/>
  <c r="R59" i="37"/>
  <c r="S59" i="37"/>
  <c r="R60" i="37"/>
  <c r="S60" i="37"/>
  <c r="R61" i="37"/>
  <c r="S61" i="37"/>
  <c r="R62" i="37"/>
  <c r="S62" i="37"/>
  <c r="R63" i="37"/>
  <c r="S63" i="37"/>
  <c r="C22" i="27"/>
  <c r="Q19" i="15" l="1"/>
  <c r="Q11" i="15"/>
</calcChain>
</file>

<file path=xl/sharedStrings.xml><?xml version="1.0" encoding="utf-8"?>
<sst xmlns="http://schemas.openxmlformats.org/spreadsheetml/2006/main" count="440" uniqueCount="144">
  <si>
    <t>Nom</t>
  </si>
  <si>
    <t>Prénom</t>
  </si>
  <si>
    <t>Sx</t>
  </si>
  <si>
    <t>lic</t>
  </si>
  <si>
    <t>L1</t>
  </si>
  <si>
    <t>L2</t>
  </si>
  <si>
    <t>L3</t>
  </si>
  <si>
    <t>meilleure L</t>
  </si>
  <si>
    <t>Ecart</t>
  </si>
  <si>
    <t>h</t>
  </si>
  <si>
    <t>o</t>
  </si>
  <si>
    <t>f</t>
  </si>
  <si>
    <t>Place</t>
  </si>
  <si>
    <t>Score</t>
  </si>
  <si>
    <t>DIMat</t>
  </si>
  <si>
    <t>1 - Meilleure série</t>
  </si>
  <si>
    <t>1er</t>
  </si>
  <si>
    <t>2ème</t>
  </si>
  <si>
    <t>3ème</t>
  </si>
  <si>
    <t>Classements individuels</t>
  </si>
  <si>
    <t>Femmes</t>
  </si>
  <si>
    <t>Hommes</t>
  </si>
  <si>
    <t>DICAP</t>
  </si>
  <si>
    <t>DIESE</t>
  </si>
  <si>
    <t>Dir.</t>
  </si>
  <si>
    <t>DIEC</t>
  </si>
  <si>
    <t>Clt</t>
  </si>
  <si>
    <t>N°</t>
  </si>
  <si>
    <t>Equipe</t>
  </si>
  <si>
    <t>Nb d'inscrits</t>
  </si>
  <si>
    <t>Total</t>
  </si>
  <si>
    <t>Nombre de joueurs</t>
  </si>
  <si>
    <t>Challenge du nombre</t>
  </si>
  <si>
    <t>DIAM</t>
  </si>
  <si>
    <t>DFI</t>
  </si>
  <si>
    <t>DSIR</t>
  </si>
  <si>
    <t>DIPV</t>
  </si>
  <si>
    <t>DIM/DEV</t>
  </si>
  <si>
    <t>DRTH</t>
  </si>
  <si>
    <t>CE</t>
  </si>
  <si>
    <t>DIESC</t>
  </si>
  <si>
    <t>DISA</t>
  </si>
  <si>
    <t>DPC</t>
  </si>
  <si>
    <t>MàJ le 14/01/2012</t>
  </si>
  <si>
    <t>Valérie</t>
  </si>
  <si>
    <t>DELORT</t>
  </si>
  <si>
    <t>Eric</t>
  </si>
  <si>
    <t>ESNAULT</t>
  </si>
  <si>
    <t>Christine</t>
  </si>
  <si>
    <t>LE FILOUS</t>
  </si>
  <si>
    <t>Claude</t>
  </si>
  <si>
    <t>Damien</t>
  </si>
  <si>
    <t>CROVATTO</t>
  </si>
  <si>
    <t>Philippe</t>
  </si>
  <si>
    <t>Michèle</t>
  </si>
  <si>
    <t>LE FLOCH</t>
  </si>
  <si>
    <t>Erwan</t>
  </si>
  <si>
    <t>Classement Femmes</t>
  </si>
  <si>
    <t>Classement Hommes</t>
  </si>
  <si>
    <t>n</t>
  </si>
  <si>
    <t>Handicap</t>
  </si>
  <si>
    <t>Cat</t>
  </si>
  <si>
    <t>BJ</t>
  </si>
  <si>
    <t>3 - Meilleure ligne</t>
  </si>
  <si>
    <t>2 - Meilleure série avec handicap</t>
  </si>
  <si>
    <t>1 - Meilleure série de 3 lignes</t>
  </si>
  <si>
    <t>RESULTATS de la Coupe René 2021 du BC PLAISIR</t>
  </si>
  <si>
    <t>DE SOUSA</t>
  </si>
  <si>
    <t>Gaspar</t>
  </si>
  <si>
    <t>SA</t>
  </si>
  <si>
    <t>SE</t>
  </si>
  <si>
    <t>CHARTIER</t>
  </si>
  <si>
    <t>Jules</t>
  </si>
  <si>
    <t>FACON</t>
  </si>
  <si>
    <t>Julien</t>
  </si>
  <si>
    <t>LEFRANCOIS</t>
  </si>
  <si>
    <t>Ludovic</t>
  </si>
  <si>
    <t>GOUDRY</t>
  </si>
  <si>
    <t>Doris</t>
  </si>
  <si>
    <t>DUFEUTRELLE</t>
  </si>
  <si>
    <t>Bruno</t>
  </si>
  <si>
    <t>SC</t>
  </si>
  <si>
    <t>EPINETTE</t>
  </si>
  <si>
    <t>Franck</t>
  </si>
  <si>
    <t>CLINCKEMAILLIE</t>
  </si>
  <si>
    <t>Thibault</t>
  </si>
  <si>
    <t>Julie</t>
  </si>
  <si>
    <t>GASPARD</t>
  </si>
  <si>
    <t>SB</t>
  </si>
  <si>
    <t>QUINOL</t>
  </si>
  <si>
    <t>Jacques</t>
  </si>
  <si>
    <t>MASCUELIER</t>
  </si>
  <si>
    <t>Gilbert</t>
  </si>
  <si>
    <t>BOUGIE</t>
  </si>
  <si>
    <t>Cyril</t>
  </si>
  <si>
    <t>Dominique</t>
  </si>
  <si>
    <t>CORNAIRE</t>
  </si>
  <si>
    <t>Marie</t>
  </si>
  <si>
    <t>BULOIS</t>
  </si>
  <si>
    <t>Christian</t>
  </si>
  <si>
    <t>DEMENAIS</t>
  </si>
  <si>
    <t>Florence</t>
  </si>
  <si>
    <t xml:space="preserve">moy </t>
  </si>
  <si>
    <t>L4</t>
  </si>
  <si>
    <t>L5</t>
  </si>
  <si>
    <t>L6</t>
  </si>
  <si>
    <t>Série+hp*6</t>
  </si>
  <si>
    <t>SERIE SC</t>
  </si>
  <si>
    <t>Best L</t>
  </si>
  <si>
    <t>Classement non licenciés</t>
  </si>
  <si>
    <t>BOUZOU</t>
  </si>
  <si>
    <t>Francis</t>
  </si>
  <si>
    <t>CASTELLI</t>
  </si>
  <si>
    <t>Mathéo</t>
  </si>
  <si>
    <t>CA</t>
  </si>
  <si>
    <t>BONNET</t>
  </si>
  <si>
    <t>Jean Claude</t>
  </si>
  <si>
    <t>POIRIER</t>
  </si>
  <si>
    <t>Baptiste</t>
  </si>
  <si>
    <t>LHAUTE</t>
  </si>
  <si>
    <t>Xavier</t>
  </si>
  <si>
    <t>Fabrice</t>
  </si>
  <si>
    <t>BC Houdan 1</t>
  </si>
  <si>
    <t>BC Houdan 2</t>
  </si>
  <si>
    <t>BC Houdan 3</t>
  </si>
  <si>
    <t>BC Plaisir 2</t>
  </si>
  <si>
    <t>BC Plaisir 3</t>
  </si>
  <si>
    <t>BC Plaisir 4</t>
  </si>
  <si>
    <t>BC Plaisir 5</t>
  </si>
  <si>
    <t>BC Plaisir 6</t>
  </si>
  <si>
    <t>AJSLM 1</t>
  </si>
  <si>
    <t>BC Rambouillet 1</t>
  </si>
  <si>
    <t>MOY Sc</t>
  </si>
  <si>
    <t>Série Scr</t>
  </si>
  <si>
    <t>Moy Scr</t>
  </si>
  <si>
    <t>Non licenciés</t>
  </si>
  <si>
    <t>THERME</t>
  </si>
  <si>
    <t>Véronique</t>
  </si>
  <si>
    <t>BCP/FBA 1</t>
  </si>
  <si>
    <t>BCP/FBA 2</t>
  </si>
  <si>
    <t>Hugo</t>
  </si>
  <si>
    <t>LOGER</t>
  </si>
  <si>
    <t>David</t>
  </si>
  <si>
    <t>DUFEUTEL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</si>
</sst>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00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2" fontId="0" fillId="0" borderId="0" xfId="0" applyNumberFormat="1"/>
    <xf numFmtId="2" fontId="1" fillId="0" borderId="0" xfId="0" applyNumberFormat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9" fillId="0" borderId="12" xfId="0" applyNumberFormat="1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64" fontId="7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" fontId="10" fillId="4" borderId="15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3" fontId="1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Continuous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left" vertical="center"/>
    </xf>
    <xf numFmtId="0" fontId="1" fillId="12" borderId="15" xfId="0" applyFont="1" applyFill="1" applyBorder="1" applyAlignment="1">
      <alignment horizontal="center" vertical="center"/>
    </xf>
    <xf numFmtId="2" fontId="1" fillId="12" borderId="15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2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1" fontId="10" fillId="10" borderId="4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10" fillId="10" borderId="7" xfId="0" applyNumberFormat="1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3" fontId="10" fillId="13" borderId="1" xfId="0" applyNumberFormat="1" applyFont="1" applyFill="1" applyBorder="1" applyAlignment="1">
      <alignment horizontal="center" vertical="center"/>
    </xf>
    <xf numFmtId="3" fontId="10" fillId="13" borderId="7" xfId="0" applyNumberFormat="1" applyFont="1" applyFill="1" applyBorder="1" applyAlignment="1">
      <alignment horizontal="center" vertical="center"/>
    </xf>
    <xf numFmtId="1" fontId="10" fillId="13" borderId="1" xfId="0" applyNumberFormat="1" applyFont="1" applyFill="1" applyBorder="1" applyAlignment="1">
      <alignment horizontal="center" vertical="center"/>
    </xf>
    <xf numFmtId="1" fontId="10" fillId="13" borderId="15" xfId="0" applyNumberFormat="1" applyFont="1" applyFill="1" applyBorder="1" applyAlignment="1">
      <alignment horizontal="center" vertical="center"/>
    </xf>
    <xf numFmtId="1" fontId="2" fillId="13" borderId="7" xfId="0" applyNumberFormat="1" applyFont="1" applyFill="1" applyBorder="1" applyAlignment="1">
      <alignment horizontal="center" vertical="center"/>
    </xf>
    <xf numFmtId="3" fontId="10" fillId="13" borderId="15" xfId="0" applyNumberFormat="1" applyFont="1" applyFill="1" applyBorder="1" applyAlignment="1">
      <alignment horizontal="center" vertical="center"/>
    </xf>
    <xf numFmtId="3" fontId="10" fillId="10" borderId="15" xfId="0" applyNumberFormat="1" applyFont="1" applyFill="1" applyBorder="1" applyAlignment="1">
      <alignment horizontal="center" vertical="center"/>
    </xf>
    <xf numFmtId="1" fontId="10" fillId="10" borderId="1" xfId="0" applyNumberFormat="1" applyFont="1" applyFill="1" applyBorder="1" applyAlignment="1">
      <alignment horizontal="center" vertical="center"/>
    </xf>
    <xf numFmtId="1" fontId="10" fillId="10" borderId="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6" borderId="15" xfId="0" applyNumberFormat="1" applyFont="1" applyFill="1" applyBorder="1" applyAlignment="1">
      <alignment horizontal="center" vertical="center"/>
    </xf>
    <xf numFmtId="165" fontId="2" fillId="6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8" borderId="29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4"/>
  <sheetViews>
    <sheetView workbookViewId="0">
      <pane ySplit="1" topLeftCell="A2" activePane="bottomLeft" state="frozen"/>
      <selection pane="bottomLeft" activeCell="E14" sqref="E14:Q14"/>
    </sheetView>
  </sheetViews>
  <sheetFormatPr baseColWidth="10" defaultRowHeight="13.2" x14ac:dyDescent="0.25"/>
  <cols>
    <col min="1" max="1" width="17.6640625" customWidth="1"/>
    <col min="2" max="2" width="14.6640625" customWidth="1"/>
    <col min="3" max="3" width="17.77734375" style="1" customWidth="1"/>
    <col min="4" max="6" width="3.5546875" style="1" customWidth="1"/>
    <col min="7" max="9" width="5.5546875" customWidth="1"/>
    <col min="10" max="10" width="8.77734375" customWidth="1"/>
    <col min="11" max="11" width="7.88671875" customWidth="1"/>
    <col min="12" max="12" width="9.44140625" customWidth="1"/>
    <col min="13" max="15" width="5.5546875" customWidth="1"/>
    <col min="16" max="16" width="9.44140625" customWidth="1"/>
    <col min="17" max="17" width="11.44140625" customWidth="1"/>
    <col min="18" max="18" width="11.44140625" style="4" customWidth="1"/>
    <col min="20" max="20" width="6.88671875" style="1" customWidth="1"/>
    <col min="21" max="21" width="11.44140625" style="1" customWidth="1"/>
  </cols>
  <sheetData>
    <row r="1" spans="1:21" ht="18" customHeight="1" x14ac:dyDescent="0.25">
      <c r="A1" s="29" t="s">
        <v>0</v>
      </c>
      <c r="B1" s="22" t="s">
        <v>1</v>
      </c>
      <c r="C1" s="22" t="s">
        <v>28</v>
      </c>
      <c r="D1" s="22" t="s">
        <v>2</v>
      </c>
      <c r="E1" s="22" t="s">
        <v>61</v>
      </c>
      <c r="F1" s="22" t="s">
        <v>3</v>
      </c>
      <c r="G1" s="140" t="s">
        <v>4</v>
      </c>
      <c r="H1" s="140" t="s">
        <v>5</v>
      </c>
      <c r="I1" s="140" t="s">
        <v>6</v>
      </c>
      <c r="J1" s="22" t="s">
        <v>102</v>
      </c>
      <c r="K1" s="22" t="s">
        <v>8</v>
      </c>
      <c r="L1" s="139" t="s">
        <v>60</v>
      </c>
      <c r="M1" s="140" t="s">
        <v>103</v>
      </c>
      <c r="N1" s="140" t="s">
        <v>104</v>
      </c>
      <c r="O1" s="140" t="s">
        <v>105</v>
      </c>
      <c r="P1" s="174" t="s">
        <v>107</v>
      </c>
      <c r="Q1" s="22" t="s">
        <v>106</v>
      </c>
      <c r="R1" s="23" t="s">
        <v>132</v>
      </c>
      <c r="S1" s="22" t="s">
        <v>7</v>
      </c>
      <c r="T1" s="28"/>
      <c r="U1" s="27"/>
    </row>
    <row r="2" spans="1:21" s="33" customFormat="1" ht="18" customHeight="1" x14ac:dyDescent="0.25">
      <c r="A2" s="125" t="s">
        <v>67</v>
      </c>
      <c r="B2" s="126" t="s">
        <v>68</v>
      </c>
      <c r="C2" s="106" t="s">
        <v>122</v>
      </c>
      <c r="D2" s="20" t="s">
        <v>9</v>
      </c>
      <c r="E2" s="20" t="s">
        <v>69</v>
      </c>
      <c r="F2" s="20" t="s">
        <v>10</v>
      </c>
      <c r="G2" s="141">
        <v>204</v>
      </c>
      <c r="H2" s="141">
        <v>193</v>
      </c>
      <c r="I2" s="141">
        <v>201</v>
      </c>
      <c r="J2" s="207"/>
      <c r="K2" s="208"/>
      <c r="L2" s="173">
        <v>13</v>
      </c>
      <c r="M2" s="141">
        <v>140</v>
      </c>
      <c r="N2" s="141">
        <v>172</v>
      </c>
      <c r="O2" s="141">
        <v>172</v>
      </c>
      <c r="P2" s="175">
        <f>SUM(G2:I2)+SUM(M2:O2)</f>
        <v>1082</v>
      </c>
      <c r="Q2" s="105">
        <f>P2+L2*6</f>
        <v>1160</v>
      </c>
      <c r="R2" s="21">
        <f>P2/6</f>
        <v>180.33333333333334</v>
      </c>
      <c r="S2" s="20">
        <f>MAX(G2,H2,I2,M2,N2,O2)</f>
        <v>204</v>
      </c>
      <c r="T2" s="28"/>
      <c r="U2" s="27"/>
    </row>
    <row r="3" spans="1:21" ht="18" customHeight="1" x14ac:dyDescent="0.25">
      <c r="A3" s="124" t="s">
        <v>141</v>
      </c>
      <c r="B3" s="124" t="s">
        <v>142</v>
      </c>
      <c r="C3" s="106" t="s">
        <v>122</v>
      </c>
      <c r="D3" s="63" t="s">
        <v>9</v>
      </c>
      <c r="E3" s="63" t="s">
        <v>70</v>
      </c>
      <c r="F3" s="20" t="s">
        <v>10</v>
      </c>
      <c r="G3" s="142">
        <v>136</v>
      </c>
      <c r="H3" s="142">
        <v>139</v>
      </c>
      <c r="I3" s="142">
        <v>180</v>
      </c>
      <c r="J3" s="207"/>
      <c r="K3" s="208"/>
      <c r="L3" s="173">
        <v>21</v>
      </c>
      <c r="M3" s="142">
        <v>171</v>
      </c>
      <c r="N3" s="142">
        <v>173</v>
      </c>
      <c r="O3" s="142">
        <v>160</v>
      </c>
      <c r="P3" s="175">
        <f t="shared" ref="P3:P36" si="0">SUM(G3:I3)+SUM(M3:O3)</f>
        <v>959</v>
      </c>
      <c r="Q3" s="105">
        <f t="shared" ref="Q3:Q36" si="1">P3+L3*6</f>
        <v>1085</v>
      </c>
      <c r="R3" s="21">
        <f t="shared" ref="R3:R36" si="2">P3/6</f>
        <v>159.83333333333334</v>
      </c>
      <c r="S3" s="20">
        <f>MAX(G3,H3,I3,M3,N3,O3)</f>
        <v>180</v>
      </c>
      <c r="T3" s="28"/>
      <c r="U3" s="28"/>
    </row>
    <row r="4" spans="1:21" ht="18" customHeight="1" x14ac:dyDescent="0.25">
      <c r="A4" s="124" t="s">
        <v>71</v>
      </c>
      <c r="B4" s="127" t="s">
        <v>72</v>
      </c>
      <c r="C4" s="106" t="s">
        <v>122</v>
      </c>
      <c r="D4" s="63" t="s">
        <v>9</v>
      </c>
      <c r="E4" s="63"/>
      <c r="F4" s="63" t="s">
        <v>59</v>
      </c>
      <c r="G4" s="143">
        <v>108</v>
      </c>
      <c r="H4" s="143">
        <v>144</v>
      </c>
      <c r="I4" s="143">
        <v>126</v>
      </c>
      <c r="J4" s="207">
        <f t="shared" ref="J4:J36" si="3">SUM(G4:I4)/3</f>
        <v>126</v>
      </c>
      <c r="K4" s="208">
        <f t="shared" ref="K4" si="4">220-J4</f>
        <v>94</v>
      </c>
      <c r="L4" s="173">
        <f>IF(G4="","",ROUNDDOWN(K4*70%,0))</f>
        <v>65</v>
      </c>
      <c r="M4" s="143">
        <v>122</v>
      </c>
      <c r="N4" s="143">
        <v>159</v>
      </c>
      <c r="O4" s="143">
        <v>111</v>
      </c>
      <c r="P4" s="175">
        <f t="shared" si="0"/>
        <v>770</v>
      </c>
      <c r="Q4" s="178">
        <f t="shared" si="1"/>
        <v>1160</v>
      </c>
      <c r="R4" s="21">
        <f t="shared" si="2"/>
        <v>128.33333333333334</v>
      </c>
      <c r="S4" s="20">
        <f>MAX(G4,H4,I4,M4,N4,O4)</f>
        <v>159</v>
      </c>
      <c r="T4" s="28"/>
      <c r="U4" s="28"/>
    </row>
    <row r="5" spans="1:21" ht="18" customHeight="1" x14ac:dyDescent="0.25">
      <c r="A5" s="179"/>
      <c r="B5" s="179"/>
      <c r="C5" s="180" t="s">
        <v>122</v>
      </c>
      <c r="D5" s="180"/>
      <c r="E5" s="180"/>
      <c r="F5" s="180"/>
      <c r="G5" s="180"/>
      <c r="H5" s="180"/>
      <c r="I5" s="180"/>
      <c r="J5" s="181"/>
      <c r="K5" s="180"/>
      <c r="L5" s="182"/>
      <c r="M5" s="180"/>
      <c r="N5" s="180"/>
      <c r="O5" s="180"/>
      <c r="P5" s="180">
        <f>SUM(P2:P4)</f>
        <v>2811</v>
      </c>
      <c r="Q5" s="176">
        <f>SUM(Q2:Q4)</f>
        <v>3405</v>
      </c>
      <c r="R5" s="183"/>
      <c r="S5" s="182"/>
      <c r="T5" s="28"/>
      <c r="U5" s="28"/>
    </row>
    <row r="6" spans="1:21" ht="18" customHeight="1" x14ac:dyDescent="0.25">
      <c r="A6" s="124" t="s">
        <v>73</v>
      </c>
      <c r="B6" s="124" t="s">
        <v>74</v>
      </c>
      <c r="C6" s="106" t="s">
        <v>123</v>
      </c>
      <c r="D6" s="63" t="s">
        <v>9</v>
      </c>
      <c r="E6" s="63" t="s">
        <v>70</v>
      </c>
      <c r="F6" s="63" t="s">
        <v>10</v>
      </c>
      <c r="G6" s="143">
        <v>220</v>
      </c>
      <c r="H6" s="143">
        <v>289</v>
      </c>
      <c r="I6" s="143">
        <v>230</v>
      </c>
      <c r="J6" s="207"/>
      <c r="K6" s="208"/>
      <c r="L6" s="173">
        <v>16</v>
      </c>
      <c r="M6" s="143">
        <v>185</v>
      </c>
      <c r="N6" s="143">
        <v>180</v>
      </c>
      <c r="O6" s="143">
        <v>204</v>
      </c>
      <c r="P6" s="175">
        <f t="shared" si="0"/>
        <v>1308</v>
      </c>
      <c r="Q6" s="105">
        <f t="shared" si="1"/>
        <v>1404</v>
      </c>
      <c r="R6" s="21">
        <f t="shared" si="2"/>
        <v>218</v>
      </c>
      <c r="S6" s="20">
        <f t="shared" ref="S6:S8" si="5">MAX(G6,H6,I6,M6,N6,O6)</f>
        <v>289</v>
      </c>
      <c r="T6" s="28"/>
      <c r="U6" s="28"/>
    </row>
    <row r="7" spans="1:21" ht="18" customHeight="1" x14ac:dyDescent="0.25">
      <c r="A7" s="124" t="s">
        <v>75</v>
      </c>
      <c r="B7" s="124" t="s">
        <v>76</v>
      </c>
      <c r="C7" s="106" t="s">
        <v>123</v>
      </c>
      <c r="D7" s="63" t="s">
        <v>9</v>
      </c>
      <c r="E7" s="63" t="s">
        <v>70</v>
      </c>
      <c r="F7" s="63" t="s">
        <v>10</v>
      </c>
      <c r="G7" s="143">
        <v>159</v>
      </c>
      <c r="H7" s="143">
        <v>152</v>
      </c>
      <c r="I7" s="143">
        <v>178</v>
      </c>
      <c r="J7" s="207"/>
      <c r="K7" s="208"/>
      <c r="L7" s="173">
        <v>28</v>
      </c>
      <c r="M7" s="143">
        <v>149</v>
      </c>
      <c r="N7" s="143">
        <v>136</v>
      </c>
      <c r="O7" s="143">
        <v>141</v>
      </c>
      <c r="P7" s="175">
        <f t="shared" si="0"/>
        <v>915</v>
      </c>
      <c r="Q7" s="105">
        <f t="shared" si="1"/>
        <v>1083</v>
      </c>
      <c r="R7" s="21">
        <f t="shared" si="2"/>
        <v>152.5</v>
      </c>
      <c r="S7" s="20">
        <f t="shared" si="5"/>
        <v>178</v>
      </c>
      <c r="T7" s="28"/>
      <c r="U7" s="28"/>
    </row>
    <row r="8" spans="1:21" ht="18" customHeight="1" x14ac:dyDescent="0.25">
      <c r="A8" s="124" t="s">
        <v>77</v>
      </c>
      <c r="B8" s="124" t="s">
        <v>78</v>
      </c>
      <c r="C8" s="106" t="s">
        <v>123</v>
      </c>
      <c r="D8" s="63" t="s">
        <v>9</v>
      </c>
      <c r="E8" s="63"/>
      <c r="F8" s="63" t="s">
        <v>59</v>
      </c>
      <c r="G8" s="143">
        <v>121</v>
      </c>
      <c r="H8" s="143">
        <v>189</v>
      </c>
      <c r="I8" s="143">
        <v>169</v>
      </c>
      <c r="J8" s="207">
        <f t="shared" si="3"/>
        <v>159.66666666666666</v>
      </c>
      <c r="K8" s="208">
        <f t="shared" ref="K8" si="6">220-J8</f>
        <v>60.333333333333343</v>
      </c>
      <c r="L8" s="173">
        <f>IF(G8="","",ROUNDDOWN(K8*70%,0))</f>
        <v>42</v>
      </c>
      <c r="M8" s="143">
        <v>141</v>
      </c>
      <c r="N8" s="143">
        <v>137</v>
      </c>
      <c r="O8" s="143">
        <v>170</v>
      </c>
      <c r="P8" s="175">
        <f t="shared" si="0"/>
        <v>927</v>
      </c>
      <c r="Q8" s="178">
        <f t="shared" si="1"/>
        <v>1179</v>
      </c>
      <c r="R8" s="21">
        <f t="shared" si="2"/>
        <v>154.5</v>
      </c>
      <c r="S8" s="20">
        <f t="shared" si="5"/>
        <v>189</v>
      </c>
      <c r="T8" s="28"/>
      <c r="U8" s="28"/>
    </row>
    <row r="9" spans="1:21" ht="18" customHeight="1" x14ac:dyDescent="0.25">
      <c r="A9" s="179"/>
      <c r="B9" s="179"/>
      <c r="C9" s="180" t="s">
        <v>123</v>
      </c>
      <c r="D9" s="180"/>
      <c r="E9" s="180"/>
      <c r="F9" s="180"/>
      <c r="G9" s="180"/>
      <c r="H9" s="180"/>
      <c r="I9" s="180"/>
      <c r="J9" s="181"/>
      <c r="K9" s="180"/>
      <c r="L9" s="182"/>
      <c r="M9" s="180"/>
      <c r="N9" s="180"/>
      <c r="O9" s="180"/>
      <c r="P9" s="180">
        <f>SUM(P6:P8)</f>
        <v>3150</v>
      </c>
      <c r="Q9" s="176">
        <f>SUM(Q6:Q8)</f>
        <v>3666</v>
      </c>
      <c r="R9" s="183"/>
      <c r="S9" s="182"/>
      <c r="T9" s="28"/>
      <c r="U9" s="28"/>
    </row>
    <row r="10" spans="1:21" ht="18" customHeight="1" x14ac:dyDescent="0.25">
      <c r="A10" s="124" t="s">
        <v>79</v>
      </c>
      <c r="B10" s="124" t="s">
        <v>80</v>
      </c>
      <c r="C10" s="106" t="s">
        <v>124</v>
      </c>
      <c r="D10" s="63" t="s">
        <v>9</v>
      </c>
      <c r="E10" s="63" t="s">
        <v>81</v>
      </c>
      <c r="F10" s="63" t="s">
        <v>10</v>
      </c>
      <c r="G10" s="143">
        <v>188</v>
      </c>
      <c r="H10" s="143">
        <v>162</v>
      </c>
      <c r="I10" s="143">
        <v>176</v>
      </c>
      <c r="J10" s="207"/>
      <c r="K10" s="208"/>
      <c r="L10" s="173">
        <v>15</v>
      </c>
      <c r="M10" s="143">
        <v>182</v>
      </c>
      <c r="N10" s="143">
        <v>171</v>
      </c>
      <c r="O10" s="143">
        <v>158</v>
      </c>
      <c r="P10" s="175">
        <f t="shared" si="0"/>
        <v>1037</v>
      </c>
      <c r="Q10" s="105">
        <f t="shared" si="1"/>
        <v>1127</v>
      </c>
      <c r="R10" s="21">
        <f t="shared" si="2"/>
        <v>172.83333333333334</v>
      </c>
      <c r="S10" s="20">
        <f t="shared" ref="S10:S12" si="7">MAX(G10,H10,I10,M10,N10,O10)</f>
        <v>188</v>
      </c>
      <c r="T10" s="28"/>
      <c r="U10" s="28"/>
    </row>
    <row r="11" spans="1:21" ht="18" customHeight="1" x14ac:dyDescent="0.25">
      <c r="A11" s="124" t="s">
        <v>82</v>
      </c>
      <c r="B11" s="124" t="s">
        <v>83</v>
      </c>
      <c r="C11" s="106" t="s">
        <v>124</v>
      </c>
      <c r="D11" s="63" t="s">
        <v>9</v>
      </c>
      <c r="E11" s="63" t="s">
        <v>70</v>
      </c>
      <c r="F11" s="63" t="s">
        <v>10</v>
      </c>
      <c r="G11" s="143">
        <v>191</v>
      </c>
      <c r="H11" s="143">
        <v>177</v>
      </c>
      <c r="I11" s="143">
        <v>166</v>
      </c>
      <c r="J11" s="207"/>
      <c r="K11" s="208"/>
      <c r="L11" s="173">
        <v>16</v>
      </c>
      <c r="M11" s="143">
        <v>191</v>
      </c>
      <c r="N11" s="143">
        <v>215</v>
      </c>
      <c r="O11" s="143">
        <v>160</v>
      </c>
      <c r="P11" s="175">
        <f t="shared" si="0"/>
        <v>1100</v>
      </c>
      <c r="Q11" s="105">
        <f t="shared" si="1"/>
        <v>1196</v>
      </c>
      <c r="R11" s="21">
        <f t="shared" si="2"/>
        <v>183.33333333333334</v>
      </c>
      <c r="S11" s="20">
        <f t="shared" si="7"/>
        <v>215</v>
      </c>
      <c r="T11" s="28"/>
      <c r="U11" s="28"/>
    </row>
    <row r="12" spans="1:21" ht="18" customHeight="1" x14ac:dyDescent="0.25">
      <c r="A12" s="124" t="s">
        <v>84</v>
      </c>
      <c r="B12" s="124" t="s">
        <v>85</v>
      </c>
      <c r="C12" s="106" t="s">
        <v>124</v>
      </c>
      <c r="D12" s="63" t="s">
        <v>9</v>
      </c>
      <c r="E12" s="63"/>
      <c r="F12" s="63" t="s">
        <v>59</v>
      </c>
      <c r="G12" s="143">
        <v>137</v>
      </c>
      <c r="H12" s="143">
        <v>119</v>
      </c>
      <c r="I12" s="143">
        <v>109</v>
      </c>
      <c r="J12" s="207">
        <f t="shared" si="3"/>
        <v>121.66666666666667</v>
      </c>
      <c r="K12" s="208">
        <f t="shared" ref="K12" si="8">220-J12</f>
        <v>98.333333333333329</v>
      </c>
      <c r="L12" s="173">
        <f>IF(G12="","",ROUNDDOWN(K12*70%,0))</f>
        <v>68</v>
      </c>
      <c r="M12" s="143">
        <v>132</v>
      </c>
      <c r="N12" s="143">
        <v>127</v>
      </c>
      <c r="O12" s="143">
        <v>151</v>
      </c>
      <c r="P12" s="175">
        <f t="shared" si="0"/>
        <v>775</v>
      </c>
      <c r="Q12" s="105">
        <f>P12+L12*6</f>
        <v>1183</v>
      </c>
      <c r="R12" s="21">
        <f t="shared" si="2"/>
        <v>129.16666666666666</v>
      </c>
      <c r="S12" s="20">
        <f t="shared" si="7"/>
        <v>151</v>
      </c>
      <c r="T12" s="28"/>
      <c r="U12" s="28"/>
    </row>
    <row r="13" spans="1:21" ht="18" customHeight="1" x14ac:dyDescent="0.25">
      <c r="A13" s="179"/>
      <c r="B13" s="179"/>
      <c r="C13" s="180" t="s">
        <v>124</v>
      </c>
      <c r="D13" s="180"/>
      <c r="E13" s="180"/>
      <c r="F13" s="180"/>
      <c r="G13" s="180"/>
      <c r="H13" s="180"/>
      <c r="I13" s="180"/>
      <c r="J13" s="181"/>
      <c r="K13" s="180"/>
      <c r="L13" s="182"/>
      <c r="M13" s="180"/>
      <c r="N13" s="180"/>
      <c r="O13" s="180"/>
      <c r="P13" s="180">
        <f>SUM(P10:P12)</f>
        <v>2912</v>
      </c>
      <c r="Q13" s="176">
        <f>SUM(Q10:Q12)</f>
        <v>3506</v>
      </c>
      <c r="R13" s="183"/>
      <c r="S13" s="182"/>
      <c r="T13" s="28"/>
      <c r="U13" s="28"/>
    </row>
    <row r="14" spans="1:21" ht="18" customHeight="1" x14ac:dyDescent="0.25">
      <c r="A14" s="124" t="s">
        <v>45</v>
      </c>
      <c r="B14" s="124" t="s">
        <v>53</v>
      </c>
      <c r="C14" s="106" t="s">
        <v>138</v>
      </c>
      <c r="D14" s="63" t="s">
        <v>9</v>
      </c>
      <c r="E14" s="63" t="s">
        <v>81</v>
      </c>
      <c r="F14" s="63" t="s">
        <v>10</v>
      </c>
      <c r="G14" s="143">
        <v>143</v>
      </c>
      <c r="H14" s="143">
        <v>183</v>
      </c>
      <c r="I14" s="143">
        <v>135</v>
      </c>
      <c r="J14" s="207"/>
      <c r="K14" s="208"/>
      <c r="L14" s="173">
        <v>31</v>
      </c>
      <c r="M14" s="143">
        <v>168</v>
      </c>
      <c r="N14" s="143">
        <v>138</v>
      </c>
      <c r="O14" s="143">
        <v>160</v>
      </c>
      <c r="P14" s="175">
        <f>SUM(G14:I14)+SUM(M14:O14)</f>
        <v>927</v>
      </c>
      <c r="Q14" s="105">
        <f>P14+L14*6</f>
        <v>1113</v>
      </c>
      <c r="R14" s="21">
        <f t="shared" si="2"/>
        <v>154.5</v>
      </c>
      <c r="S14" s="20">
        <f t="shared" ref="S14:S16" si="9">MAX(G14,H14,I14,M14,N14,O14)</f>
        <v>183</v>
      </c>
      <c r="T14" s="28"/>
      <c r="U14" s="28"/>
    </row>
    <row r="15" spans="1:21" ht="18" customHeight="1" x14ac:dyDescent="0.25">
      <c r="A15" s="124" t="s">
        <v>98</v>
      </c>
      <c r="B15" s="124" t="s">
        <v>99</v>
      </c>
      <c r="C15" s="106" t="s">
        <v>138</v>
      </c>
      <c r="D15" s="63" t="s">
        <v>9</v>
      </c>
      <c r="E15" s="63" t="s">
        <v>88</v>
      </c>
      <c r="F15" s="63" t="s">
        <v>10</v>
      </c>
      <c r="G15" s="143">
        <v>161</v>
      </c>
      <c r="H15" s="143">
        <v>201</v>
      </c>
      <c r="I15" s="143">
        <v>195</v>
      </c>
      <c r="J15" s="207"/>
      <c r="K15" s="208"/>
      <c r="L15" s="173">
        <v>32</v>
      </c>
      <c r="M15" s="143">
        <v>169</v>
      </c>
      <c r="N15" s="143">
        <v>172</v>
      </c>
      <c r="O15" s="143">
        <v>163</v>
      </c>
      <c r="P15" s="175">
        <f t="shared" ref="P15" si="10">SUM(G15:I15)+SUM(M15:O15)</f>
        <v>1061</v>
      </c>
      <c r="Q15" s="105">
        <f t="shared" ref="Q15" si="11">P15+L15*6</f>
        <v>1253</v>
      </c>
      <c r="R15" s="21">
        <f t="shared" si="2"/>
        <v>176.83333333333334</v>
      </c>
      <c r="S15" s="20">
        <f t="shared" si="9"/>
        <v>201</v>
      </c>
      <c r="T15" s="28"/>
      <c r="U15" s="28"/>
    </row>
    <row r="16" spans="1:21" ht="18" customHeight="1" x14ac:dyDescent="0.25">
      <c r="A16" s="124" t="s">
        <v>136</v>
      </c>
      <c r="B16" s="124" t="s">
        <v>137</v>
      </c>
      <c r="C16" s="106" t="s">
        <v>138</v>
      </c>
      <c r="D16" s="63" t="s">
        <v>11</v>
      </c>
      <c r="E16" s="63"/>
      <c r="F16" s="63" t="s">
        <v>59</v>
      </c>
      <c r="G16" s="143">
        <v>60</v>
      </c>
      <c r="H16" s="143">
        <v>107</v>
      </c>
      <c r="I16" s="143">
        <v>92</v>
      </c>
      <c r="J16" s="207">
        <f t="shared" si="3"/>
        <v>86.333333333333329</v>
      </c>
      <c r="K16" s="208">
        <f t="shared" ref="K16" si="12">220-J16</f>
        <v>133.66666666666669</v>
      </c>
      <c r="L16" s="173">
        <f>IF(G16="","",ROUNDDOWN(K16*70%,0))</f>
        <v>93</v>
      </c>
      <c r="M16" s="143">
        <v>86</v>
      </c>
      <c r="N16" s="143">
        <v>83</v>
      </c>
      <c r="O16" s="143">
        <v>87</v>
      </c>
      <c r="P16" s="175">
        <f t="shared" si="0"/>
        <v>515</v>
      </c>
      <c r="Q16" s="105">
        <f t="shared" si="1"/>
        <v>1073</v>
      </c>
      <c r="R16" s="21">
        <f t="shared" si="2"/>
        <v>85.833333333333329</v>
      </c>
      <c r="S16" s="20">
        <f t="shared" si="9"/>
        <v>107</v>
      </c>
      <c r="T16" s="28"/>
      <c r="U16" s="28"/>
    </row>
    <row r="17" spans="1:21" ht="18" customHeight="1" x14ac:dyDescent="0.25">
      <c r="A17" s="179"/>
      <c r="B17" s="179"/>
      <c r="C17" s="180" t="s">
        <v>138</v>
      </c>
      <c r="D17" s="180"/>
      <c r="E17" s="180"/>
      <c r="F17" s="180"/>
      <c r="G17" s="180"/>
      <c r="H17" s="180"/>
      <c r="I17" s="180"/>
      <c r="J17" s="181"/>
      <c r="K17" s="180"/>
      <c r="L17" s="182"/>
      <c r="M17" s="180"/>
      <c r="N17" s="180"/>
      <c r="O17" s="180"/>
      <c r="P17" s="180">
        <f>SUM(P14:P16)</f>
        <v>2503</v>
      </c>
      <c r="Q17" s="176">
        <f>SUM(Q14:Q16)</f>
        <v>3439</v>
      </c>
      <c r="R17" s="183"/>
      <c r="S17" s="182"/>
      <c r="T17" s="28"/>
      <c r="U17" s="28"/>
    </row>
    <row r="18" spans="1:21" ht="18" customHeight="1" x14ac:dyDescent="0.25">
      <c r="A18" s="124" t="s">
        <v>52</v>
      </c>
      <c r="B18" s="124" t="s">
        <v>53</v>
      </c>
      <c r="C18" s="106" t="s">
        <v>125</v>
      </c>
      <c r="D18" s="63" t="s">
        <v>9</v>
      </c>
      <c r="E18" s="63" t="s">
        <v>69</v>
      </c>
      <c r="F18" s="63" t="s">
        <v>10</v>
      </c>
      <c r="G18" s="143">
        <v>138</v>
      </c>
      <c r="H18" s="143">
        <v>137</v>
      </c>
      <c r="I18" s="143">
        <v>136</v>
      </c>
      <c r="J18" s="207"/>
      <c r="K18" s="208"/>
      <c r="L18" s="173">
        <v>44</v>
      </c>
      <c r="M18" s="143">
        <v>134</v>
      </c>
      <c r="N18" s="143">
        <v>132</v>
      </c>
      <c r="O18" s="143">
        <v>138</v>
      </c>
      <c r="P18" s="175">
        <f t="shared" si="0"/>
        <v>815</v>
      </c>
      <c r="Q18" s="105">
        <f t="shared" si="1"/>
        <v>1079</v>
      </c>
      <c r="R18" s="21">
        <f t="shared" si="2"/>
        <v>135.83333333333334</v>
      </c>
      <c r="S18" s="20">
        <f t="shared" ref="S18:S20" si="13">MAX(G18,H18,I18,M18,N18,O18)</f>
        <v>138</v>
      </c>
      <c r="T18" s="28"/>
      <c r="U18" s="28"/>
    </row>
    <row r="19" spans="1:21" ht="18" customHeight="1" x14ac:dyDescent="0.25">
      <c r="A19" s="124" t="s">
        <v>47</v>
      </c>
      <c r="B19" s="124" t="s">
        <v>54</v>
      </c>
      <c r="C19" s="106" t="s">
        <v>125</v>
      </c>
      <c r="D19" s="63" t="s">
        <v>11</v>
      </c>
      <c r="E19" s="63" t="s">
        <v>81</v>
      </c>
      <c r="F19" s="63" t="s">
        <v>10</v>
      </c>
      <c r="G19" s="143">
        <v>122</v>
      </c>
      <c r="H19" s="143">
        <v>148</v>
      </c>
      <c r="I19" s="143">
        <v>133</v>
      </c>
      <c r="J19" s="207"/>
      <c r="K19" s="208"/>
      <c r="L19" s="173">
        <v>49</v>
      </c>
      <c r="M19" s="143">
        <v>163</v>
      </c>
      <c r="N19" s="143">
        <v>131</v>
      </c>
      <c r="O19" s="143">
        <v>150</v>
      </c>
      <c r="P19" s="175">
        <f t="shared" si="0"/>
        <v>847</v>
      </c>
      <c r="Q19" s="105">
        <f t="shared" si="1"/>
        <v>1141</v>
      </c>
      <c r="R19" s="21">
        <f t="shared" si="2"/>
        <v>141.16666666666666</v>
      </c>
      <c r="S19" s="20">
        <f t="shared" si="13"/>
        <v>163</v>
      </c>
      <c r="T19" s="28"/>
      <c r="U19" s="28"/>
    </row>
    <row r="20" spans="1:21" ht="18" customHeight="1" x14ac:dyDescent="0.25">
      <c r="A20" s="124" t="s">
        <v>52</v>
      </c>
      <c r="B20" s="124" t="s">
        <v>48</v>
      </c>
      <c r="C20" s="106" t="s">
        <v>125</v>
      </c>
      <c r="D20" s="63" t="s">
        <v>11</v>
      </c>
      <c r="E20" s="63"/>
      <c r="F20" s="63" t="s">
        <v>59</v>
      </c>
      <c r="G20" s="143">
        <v>107</v>
      </c>
      <c r="H20" s="143">
        <v>141</v>
      </c>
      <c r="I20" s="143">
        <v>104</v>
      </c>
      <c r="J20" s="207">
        <f t="shared" si="3"/>
        <v>117.33333333333333</v>
      </c>
      <c r="K20" s="208">
        <f t="shared" ref="K20" si="14">220-J20</f>
        <v>102.66666666666667</v>
      </c>
      <c r="L20" s="173">
        <f>IF(G20="","",ROUNDDOWN(K20*70%,0))</f>
        <v>71</v>
      </c>
      <c r="M20" s="143">
        <v>89</v>
      </c>
      <c r="N20" s="143">
        <v>101</v>
      </c>
      <c r="O20" s="143">
        <v>101</v>
      </c>
      <c r="P20" s="175">
        <f t="shared" si="0"/>
        <v>643</v>
      </c>
      <c r="Q20" s="105">
        <f t="shared" si="1"/>
        <v>1069</v>
      </c>
      <c r="R20" s="21">
        <f t="shared" si="2"/>
        <v>107.16666666666667</v>
      </c>
      <c r="S20" s="20">
        <f t="shared" si="13"/>
        <v>141</v>
      </c>
      <c r="T20" s="28"/>
      <c r="U20" s="28"/>
    </row>
    <row r="21" spans="1:21" ht="18" customHeight="1" x14ac:dyDescent="0.25">
      <c r="A21" s="179"/>
      <c r="B21" s="179"/>
      <c r="C21" s="180" t="s">
        <v>125</v>
      </c>
      <c r="D21" s="180"/>
      <c r="E21" s="180"/>
      <c r="F21" s="180"/>
      <c r="G21" s="180"/>
      <c r="H21" s="180"/>
      <c r="I21" s="180"/>
      <c r="J21" s="181"/>
      <c r="K21" s="180"/>
      <c r="L21" s="182"/>
      <c r="M21" s="180"/>
      <c r="N21" s="180"/>
      <c r="O21" s="180"/>
      <c r="P21" s="180">
        <f>SUM(P18:P20)</f>
        <v>2305</v>
      </c>
      <c r="Q21" s="176">
        <f>SUM(Q18:Q20)</f>
        <v>3289</v>
      </c>
      <c r="R21" s="183"/>
      <c r="S21" s="182"/>
      <c r="T21" s="28"/>
      <c r="U21" s="28"/>
    </row>
    <row r="22" spans="1:21" ht="18" customHeight="1" x14ac:dyDescent="0.25">
      <c r="A22" s="124" t="s">
        <v>110</v>
      </c>
      <c r="B22" s="124" t="s">
        <v>111</v>
      </c>
      <c r="C22" s="106" t="s">
        <v>126</v>
      </c>
      <c r="D22" s="63" t="s">
        <v>9</v>
      </c>
      <c r="E22" s="63" t="s">
        <v>88</v>
      </c>
      <c r="F22" s="63" t="s">
        <v>10</v>
      </c>
      <c r="G22" s="143">
        <v>153</v>
      </c>
      <c r="H22" s="143">
        <v>143</v>
      </c>
      <c r="I22" s="143">
        <v>129</v>
      </c>
      <c r="J22" s="207"/>
      <c r="K22" s="208"/>
      <c r="L22" s="173">
        <v>44</v>
      </c>
      <c r="M22" s="143">
        <v>193</v>
      </c>
      <c r="N22" s="143">
        <v>155</v>
      </c>
      <c r="O22" s="143">
        <v>148</v>
      </c>
      <c r="P22" s="175">
        <f t="shared" si="0"/>
        <v>921</v>
      </c>
      <c r="Q22" s="105">
        <f t="shared" si="1"/>
        <v>1185</v>
      </c>
      <c r="R22" s="21">
        <f t="shared" si="2"/>
        <v>153.5</v>
      </c>
      <c r="S22" s="20">
        <f>MAX(G22,H22,I22,M22,N22,O22)</f>
        <v>193</v>
      </c>
      <c r="T22" s="28"/>
      <c r="U22" s="28"/>
    </row>
    <row r="23" spans="1:21" ht="18" customHeight="1" x14ac:dyDescent="0.25">
      <c r="A23" s="124" t="s">
        <v>112</v>
      </c>
      <c r="B23" s="124" t="s">
        <v>113</v>
      </c>
      <c r="C23" s="106" t="s">
        <v>126</v>
      </c>
      <c r="D23" s="63" t="s">
        <v>9</v>
      </c>
      <c r="E23" s="63" t="s">
        <v>114</v>
      </c>
      <c r="F23" s="63" t="s">
        <v>10</v>
      </c>
      <c r="G23" s="143">
        <v>77</v>
      </c>
      <c r="H23" s="143">
        <v>85</v>
      </c>
      <c r="I23" s="143">
        <v>109</v>
      </c>
      <c r="J23" s="207"/>
      <c r="K23" s="208"/>
      <c r="L23" s="173">
        <v>63</v>
      </c>
      <c r="M23" s="143">
        <v>86</v>
      </c>
      <c r="N23" s="143">
        <v>98</v>
      </c>
      <c r="O23" s="143">
        <v>102</v>
      </c>
      <c r="P23" s="175">
        <f t="shared" si="0"/>
        <v>557</v>
      </c>
      <c r="Q23" s="105">
        <f t="shared" si="1"/>
        <v>935</v>
      </c>
      <c r="R23" s="21">
        <f t="shared" si="2"/>
        <v>92.833333333333329</v>
      </c>
      <c r="S23" s="20">
        <f t="shared" ref="S23:S24" si="15">MAX(G23,H23,I23,M23,N23,O23)</f>
        <v>109</v>
      </c>
      <c r="T23" s="28"/>
      <c r="U23" s="28"/>
    </row>
    <row r="24" spans="1:21" ht="18" customHeight="1" x14ac:dyDescent="0.25">
      <c r="A24" s="124" t="s">
        <v>112</v>
      </c>
      <c r="B24" s="124" t="s">
        <v>83</v>
      </c>
      <c r="C24" s="106" t="s">
        <v>126</v>
      </c>
      <c r="D24" s="63" t="s">
        <v>9</v>
      </c>
      <c r="E24" s="63"/>
      <c r="F24" s="63" t="s">
        <v>59</v>
      </c>
      <c r="G24" s="143">
        <v>99</v>
      </c>
      <c r="H24" s="143">
        <v>108</v>
      </c>
      <c r="I24" s="143">
        <v>129</v>
      </c>
      <c r="J24" s="207">
        <f t="shared" si="3"/>
        <v>112</v>
      </c>
      <c r="K24" s="208">
        <f t="shared" ref="K24" si="16">220-J24</f>
        <v>108</v>
      </c>
      <c r="L24" s="173">
        <f>IF(G24="","",ROUNDDOWN(K24*70%,0))</f>
        <v>75</v>
      </c>
      <c r="M24" s="143">
        <v>141</v>
      </c>
      <c r="N24" s="143">
        <v>95</v>
      </c>
      <c r="O24" s="143">
        <v>142</v>
      </c>
      <c r="P24" s="175">
        <f t="shared" si="0"/>
        <v>714</v>
      </c>
      <c r="Q24" s="105">
        <f t="shared" si="1"/>
        <v>1164</v>
      </c>
      <c r="R24" s="21">
        <f t="shared" si="2"/>
        <v>119</v>
      </c>
      <c r="S24" s="20">
        <f t="shared" si="15"/>
        <v>142</v>
      </c>
      <c r="T24" s="28"/>
      <c r="U24" s="28"/>
    </row>
    <row r="25" spans="1:21" ht="18" customHeight="1" x14ac:dyDescent="0.25">
      <c r="A25" s="179"/>
      <c r="B25" s="179"/>
      <c r="C25" s="180" t="s">
        <v>126</v>
      </c>
      <c r="D25" s="180"/>
      <c r="E25" s="180"/>
      <c r="F25" s="180"/>
      <c r="G25" s="180"/>
      <c r="H25" s="180"/>
      <c r="I25" s="180"/>
      <c r="J25" s="181"/>
      <c r="K25" s="180"/>
      <c r="L25" s="182"/>
      <c r="M25" s="180"/>
      <c r="N25" s="180"/>
      <c r="O25" s="180"/>
      <c r="P25" s="180">
        <f>SUM(P22:P24)</f>
        <v>2192</v>
      </c>
      <c r="Q25" s="176">
        <f>SUM(Q22:Q24)</f>
        <v>3284</v>
      </c>
      <c r="R25" s="183"/>
      <c r="S25" s="182"/>
      <c r="T25" s="28"/>
      <c r="U25" s="28"/>
    </row>
    <row r="26" spans="1:21" ht="18" customHeight="1" x14ac:dyDescent="0.25">
      <c r="A26" s="124" t="s">
        <v>49</v>
      </c>
      <c r="B26" s="124" t="s">
        <v>51</v>
      </c>
      <c r="C26" s="106" t="s">
        <v>127</v>
      </c>
      <c r="D26" s="63" t="s">
        <v>9</v>
      </c>
      <c r="E26" s="63"/>
      <c r="F26" s="63" t="s">
        <v>10</v>
      </c>
      <c r="G26" s="143">
        <v>134</v>
      </c>
      <c r="H26" s="143">
        <v>170</v>
      </c>
      <c r="I26" s="143">
        <v>161</v>
      </c>
      <c r="J26" s="207"/>
      <c r="K26" s="208"/>
      <c r="L26" s="173">
        <v>44</v>
      </c>
      <c r="M26" s="143">
        <v>164</v>
      </c>
      <c r="N26" s="143">
        <v>138</v>
      </c>
      <c r="O26" s="143">
        <v>156</v>
      </c>
      <c r="P26" s="175">
        <f t="shared" si="0"/>
        <v>923</v>
      </c>
      <c r="Q26" s="105">
        <f t="shared" si="1"/>
        <v>1187</v>
      </c>
      <c r="R26" s="21">
        <f t="shared" si="2"/>
        <v>153.83333333333334</v>
      </c>
      <c r="S26" s="20">
        <f t="shared" ref="S26:S28" si="17">MAX(G26,H26,I26,M26,N26,O26)</f>
        <v>170</v>
      </c>
      <c r="T26" s="28"/>
      <c r="U26" s="28"/>
    </row>
    <row r="27" spans="1:21" ht="18" customHeight="1" x14ac:dyDescent="0.25">
      <c r="A27" s="124" t="s">
        <v>49</v>
      </c>
      <c r="B27" s="124" t="s">
        <v>86</v>
      </c>
      <c r="C27" s="106" t="s">
        <v>127</v>
      </c>
      <c r="D27" s="63" t="s">
        <v>11</v>
      </c>
      <c r="E27" s="63"/>
      <c r="F27" s="63" t="s">
        <v>10</v>
      </c>
      <c r="G27" s="143">
        <v>160</v>
      </c>
      <c r="H27" s="143">
        <v>153</v>
      </c>
      <c r="I27" s="143">
        <v>139</v>
      </c>
      <c r="J27" s="207"/>
      <c r="K27" s="208"/>
      <c r="L27" s="173">
        <v>58</v>
      </c>
      <c r="M27" s="143">
        <v>124</v>
      </c>
      <c r="N27" s="143">
        <v>154</v>
      </c>
      <c r="O27" s="143">
        <v>118</v>
      </c>
      <c r="P27" s="175">
        <f t="shared" si="0"/>
        <v>848</v>
      </c>
      <c r="Q27" s="105">
        <f t="shared" si="1"/>
        <v>1196</v>
      </c>
      <c r="R27" s="21">
        <f t="shared" si="2"/>
        <v>141.33333333333334</v>
      </c>
      <c r="S27" s="20">
        <f t="shared" si="17"/>
        <v>160</v>
      </c>
      <c r="T27" s="28"/>
      <c r="U27" s="28"/>
    </row>
    <row r="28" spans="1:21" ht="18" customHeight="1" x14ac:dyDescent="0.25">
      <c r="A28" s="124" t="s">
        <v>119</v>
      </c>
      <c r="B28" s="124" t="s">
        <v>120</v>
      </c>
      <c r="C28" s="106" t="s">
        <v>127</v>
      </c>
      <c r="D28" s="63" t="s">
        <v>9</v>
      </c>
      <c r="E28" s="63"/>
      <c r="F28" s="63" t="s">
        <v>59</v>
      </c>
      <c r="G28" s="143">
        <v>82</v>
      </c>
      <c r="H28" s="143">
        <v>68</v>
      </c>
      <c r="I28" s="143">
        <v>74</v>
      </c>
      <c r="J28" s="207">
        <f t="shared" si="3"/>
        <v>74.666666666666671</v>
      </c>
      <c r="K28" s="208">
        <f t="shared" ref="K28" si="18">220-J28</f>
        <v>145.33333333333331</v>
      </c>
      <c r="L28" s="173">
        <f>IF(G28="","",ROUNDDOWN(K28*70%,0))</f>
        <v>101</v>
      </c>
      <c r="M28" s="143">
        <v>73</v>
      </c>
      <c r="N28" s="143">
        <v>84</v>
      </c>
      <c r="O28" s="143">
        <v>110</v>
      </c>
      <c r="P28" s="175">
        <f t="shared" si="0"/>
        <v>491</v>
      </c>
      <c r="Q28" s="105">
        <f t="shared" si="1"/>
        <v>1097</v>
      </c>
      <c r="R28" s="21">
        <f t="shared" si="2"/>
        <v>81.833333333333329</v>
      </c>
      <c r="S28" s="20">
        <f t="shared" si="17"/>
        <v>110</v>
      </c>
      <c r="T28" s="28"/>
      <c r="U28" s="28"/>
    </row>
    <row r="29" spans="1:21" ht="18" customHeight="1" x14ac:dyDescent="0.25">
      <c r="A29" s="179"/>
      <c r="B29" s="179"/>
      <c r="C29" s="180" t="s">
        <v>127</v>
      </c>
      <c r="D29" s="180"/>
      <c r="E29" s="180"/>
      <c r="F29" s="180"/>
      <c r="G29" s="180"/>
      <c r="H29" s="180"/>
      <c r="I29" s="180"/>
      <c r="J29" s="181"/>
      <c r="K29" s="180"/>
      <c r="L29" s="182"/>
      <c r="M29" s="180"/>
      <c r="N29" s="180"/>
      <c r="O29" s="180"/>
      <c r="P29" s="180">
        <f>SUM(P26:P28)</f>
        <v>2262</v>
      </c>
      <c r="Q29" s="176">
        <f>SUM(Q26:Q28)</f>
        <v>3480</v>
      </c>
      <c r="R29" s="183"/>
      <c r="S29" s="182"/>
      <c r="T29" s="28"/>
      <c r="U29" s="28"/>
    </row>
    <row r="30" spans="1:21" ht="18" customHeight="1" x14ac:dyDescent="0.25">
      <c r="A30" s="124" t="s">
        <v>49</v>
      </c>
      <c r="B30" s="124" t="s">
        <v>50</v>
      </c>
      <c r="C30" s="106" t="s">
        <v>128</v>
      </c>
      <c r="D30" s="63" t="s">
        <v>9</v>
      </c>
      <c r="E30" s="63" t="s">
        <v>69</v>
      </c>
      <c r="F30" s="63" t="s">
        <v>10</v>
      </c>
      <c r="G30" s="143">
        <v>144</v>
      </c>
      <c r="H30" s="143">
        <v>141</v>
      </c>
      <c r="I30" s="143">
        <v>151</v>
      </c>
      <c r="J30" s="207"/>
      <c r="K30" s="208"/>
      <c r="L30" s="173">
        <v>46</v>
      </c>
      <c r="M30" s="143">
        <v>123</v>
      </c>
      <c r="N30" s="143">
        <v>144</v>
      </c>
      <c r="O30" s="143">
        <v>143</v>
      </c>
      <c r="P30" s="175">
        <f t="shared" si="0"/>
        <v>846</v>
      </c>
      <c r="Q30" s="105">
        <f t="shared" si="1"/>
        <v>1122</v>
      </c>
      <c r="R30" s="21">
        <f t="shared" si="2"/>
        <v>141</v>
      </c>
      <c r="S30" s="20">
        <f t="shared" ref="S30:S32" si="19">MAX(G30,H30,I30,M30,N30,O30)</f>
        <v>151</v>
      </c>
      <c r="T30" s="28"/>
      <c r="U30" s="28"/>
    </row>
    <row r="31" spans="1:21" ht="18" customHeight="1" x14ac:dyDescent="0.25">
      <c r="A31" s="124" t="s">
        <v>55</v>
      </c>
      <c r="B31" s="124" t="s">
        <v>56</v>
      </c>
      <c r="C31" s="106" t="s">
        <v>128</v>
      </c>
      <c r="D31" s="63" t="s">
        <v>9</v>
      </c>
      <c r="E31" s="63" t="s">
        <v>62</v>
      </c>
      <c r="F31" s="63" t="s">
        <v>10</v>
      </c>
      <c r="G31" s="143">
        <v>46</v>
      </c>
      <c r="H31" s="143">
        <v>81</v>
      </c>
      <c r="I31" s="143">
        <v>76</v>
      </c>
      <c r="J31" s="207"/>
      <c r="K31" s="208"/>
      <c r="L31" s="173">
        <v>56</v>
      </c>
      <c r="M31" s="143">
        <v>54</v>
      </c>
      <c r="N31" s="143">
        <v>69</v>
      </c>
      <c r="O31" s="143">
        <v>72</v>
      </c>
      <c r="P31" s="175">
        <f t="shared" si="0"/>
        <v>398</v>
      </c>
      <c r="Q31" s="105">
        <f t="shared" si="1"/>
        <v>734</v>
      </c>
      <c r="R31" s="21">
        <f t="shared" si="2"/>
        <v>66.333333333333329</v>
      </c>
      <c r="S31" s="20">
        <f t="shared" si="19"/>
        <v>81</v>
      </c>
      <c r="T31" s="28"/>
      <c r="U31" s="28"/>
    </row>
    <row r="32" spans="1:21" ht="18" customHeight="1" x14ac:dyDescent="0.25">
      <c r="A32" s="124" t="s">
        <v>143</v>
      </c>
      <c r="B32" s="124" t="s">
        <v>140</v>
      </c>
      <c r="C32" s="106" t="s">
        <v>128</v>
      </c>
      <c r="D32" s="63" t="s">
        <v>9</v>
      </c>
      <c r="E32" s="63"/>
      <c r="F32" s="63" t="s">
        <v>59</v>
      </c>
      <c r="G32" s="143">
        <v>32</v>
      </c>
      <c r="H32" s="143">
        <v>38</v>
      </c>
      <c r="I32" s="143">
        <v>37</v>
      </c>
      <c r="J32" s="207">
        <f t="shared" si="3"/>
        <v>35.666666666666664</v>
      </c>
      <c r="K32" s="208">
        <f t="shared" ref="K32" si="20">220-J32</f>
        <v>184.33333333333334</v>
      </c>
      <c r="L32" s="173">
        <f>IF(G32="","",ROUNDDOWN(K32*70%,0))</f>
        <v>129</v>
      </c>
      <c r="M32" s="143">
        <v>48</v>
      </c>
      <c r="N32" s="143">
        <v>35</v>
      </c>
      <c r="O32" s="143">
        <v>42</v>
      </c>
      <c r="P32" s="175">
        <f t="shared" si="0"/>
        <v>232</v>
      </c>
      <c r="Q32" s="105">
        <f t="shared" si="1"/>
        <v>1006</v>
      </c>
      <c r="R32" s="21">
        <f t="shared" si="2"/>
        <v>38.666666666666664</v>
      </c>
      <c r="S32" s="20">
        <f t="shared" si="19"/>
        <v>48</v>
      </c>
      <c r="T32" s="28"/>
      <c r="U32" s="28"/>
    </row>
    <row r="33" spans="1:21" ht="18" customHeight="1" x14ac:dyDescent="0.25">
      <c r="A33" s="179"/>
      <c r="B33" s="179"/>
      <c r="C33" s="180" t="s">
        <v>128</v>
      </c>
      <c r="D33" s="180"/>
      <c r="E33" s="180"/>
      <c r="F33" s="180"/>
      <c r="G33" s="180"/>
      <c r="H33" s="180"/>
      <c r="I33" s="180"/>
      <c r="J33" s="181"/>
      <c r="K33" s="180"/>
      <c r="L33" s="182"/>
      <c r="M33" s="180"/>
      <c r="N33" s="180"/>
      <c r="O33" s="180"/>
      <c r="P33" s="180">
        <f>SUM(P30:P32)</f>
        <v>1476</v>
      </c>
      <c r="Q33" s="176">
        <f>SUM(Q30:Q32)</f>
        <v>2862</v>
      </c>
      <c r="R33" s="183"/>
      <c r="S33" s="182"/>
      <c r="T33" s="28"/>
      <c r="U33" s="28"/>
    </row>
    <row r="34" spans="1:21" ht="18" customHeight="1" x14ac:dyDescent="0.25">
      <c r="A34" s="124" t="s">
        <v>115</v>
      </c>
      <c r="B34" s="124" t="s">
        <v>116</v>
      </c>
      <c r="C34" s="106" t="s">
        <v>129</v>
      </c>
      <c r="D34" s="63" t="s">
        <v>9</v>
      </c>
      <c r="E34" s="63" t="s">
        <v>81</v>
      </c>
      <c r="F34" s="63" t="s">
        <v>10</v>
      </c>
      <c r="G34" s="143">
        <v>129</v>
      </c>
      <c r="H34" s="143">
        <v>119</v>
      </c>
      <c r="I34" s="143">
        <v>158</v>
      </c>
      <c r="J34" s="207"/>
      <c r="K34" s="208"/>
      <c r="L34" s="173">
        <v>39</v>
      </c>
      <c r="M34" s="143">
        <v>141</v>
      </c>
      <c r="N34" s="143">
        <v>152</v>
      </c>
      <c r="O34" s="143">
        <v>140</v>
      </c>
      <c r="P34" s="175">
        <f t="shared" si="0"/>
        <v>839</v>
      </c>
      <c r="Q34" s="105">
        <f t="shared" si="1"/>
        <v>1073</v>
      </c>
      <c r="R34" s="21">
        <f t="shared" si="2"/>
        <v>139.83333333333334</v>
      </c>
      <c r="S34" s="20">
        <f t="shared" ref="S34:S36" si="21">MAX(G34,H34,I34,M34,N34,O34)</f>
        <v>158</v>
      </c>
      <c r="T34" s="28"/>
      <c r="U34" s="28"/>
    </row>
    <row r="35" spans="1:21" ht="18" customHeight="1" x14ac:dyDescent="0.25">
      <c r="A35" s="124" t="s">
        <v>117</v>
      </c>
      <c r="B35" s="124" t="s">
        <v>118</v>
      </c>
      <c r="C35" s="106" t="s">
        <v>129</v>
      </c>
      <c r="D35" s="63" t="s">
        <v>9</v>
      </c>
      <c r="E35" s="63" t="s">
        <v>62</v>
      </c>
      <c r="F35" s="63" t="s">
        <v>10</v>
      </c>
      <c r="G35" s="143">
        <v>100</v>
      </c>
      <c r="H35" s="143">
        <v>114</v>
      </c>
      <c r="I35" s="143">
        <v>106</v>
      </c>
      <c r="J35" s="207"/>
      <c r="K35" s="208"/>
      <c r="L35" s="173">
        <v>83</v>
      </c>
      <c r="M35" s="143">
        <v>107</v>
      </c>
      <c r="N35" s="143">
        <v>113</v>
      </c>
      <c r="O35" s="143">
        <v>99</v>
      </c>
      <c r="P35" s="175">
        <f t="shared" si="0"/>
        <v>639</v>
      </c>
      <c r="Q35" s="105">
        <f t="shared" si="1"/>
        <v>1137</v>
      </c>
      <c r="R35" s="21">
        <f t="shared" si="2"/>
        <v>106.5</v>
      </c>
      <c r="S35" s="20">
        <f t="shared" si="21"/>
        <v>114</v>
      </c>
      <c r="T35" s="28"/>
      <c r="U35" s="28"/>
    </row>
    <row r="36" spans="1:21" ht="18" customHeight="1" x14ac:dyDescent="0.25">
      <c r="A36" s="124" t="s">
        <v>117</v>
      </c>
      <c r="B36" s="124" t="s">
        <v>121</v>
      </c>
      <c r="C36" s="106" t="s">
        <v>129</v>
      </c>
      <c r="D36" s="63" t="s">
        <v>9</v>
      </c>
      <c r="E36" s="63"/>
      <c r="F36" s="63" t="s">
        <v>59</v>
      </c>
      <c r="G36" s="143">
        <v>98</v>
      </c>
      <c r="H36" s="143">
        <v>101</v>
      </c>
      <c r="I36" s="143">
        <v>105</v>
      </c>
      <c r="J36" s="207">
        <f t="shared" si="3"/>
        <v>101.33333333333333</v>
      </c>
      <c r="K36" s="208">
        <f t="shared" ref="K36" si="22">220-J36</f>
        <v>118.66666666666667</v>
      </c>
      <c r="L36" s="173">
        <f>IF(G36="","",ROUNDDOWN(K36*70%,0))</f>
        <v>83</v>
      </c>
      <c r="M36" s="143">
        <v>138</v>
      </c>
      <c r="N36" s="143">
        <v>91</v>
      </c>
      <c r="O36" s="143">
        <v>77</v>
      </c>
      <c r="P36" s="175">
        <f t="shared" si="0"/>
        <v>610</v>
      </c>
      <c r="Q36" s="105">
        <f t="shared" si="1"/>
        <v>1108</v>
      </c>
      <c r="R36" s="21">
        <f t="shared" si="2"/>
        <v>101.66666666666667</v>
      </c>
      <c r="S36" s="20">
        <f t="shared" si="21"/>
        <v>138</v>
      </c>
      <c r="T36" s="28"/>
      <c r="U36" s="28"/>
    </row>
    <row r="37" spans="1:21" ht="18" customHeight="1" x14ac:dyDescent="0.25">
      <c r="A37" s="179"/>
      <c r="B37" s="179"/>
      <c r="C37" s="180" t="s">
        <v>129</v>
      </c>
      <c r="D37" s="180"/>
      <c r="E37" s="180"/>
      <c r="F37" s="180"/>
      <c r="G37" s="180"/>
      <c r="H37" s="180"/>
      <c r="I37" s="180"/>
      <c r="J37" s="181"/>
      <c r="K37" s="180"/>
      <c r="L37" s="182"/>
      <c r="M37" s="180"/>
      <c r="N37" s="180"/>
      <c r="O37" s="180"/>
      <c r="P37" s="180">
        <f>SUM(P34:P36)</f>
        <v>2088</v>
      </c>
      <c r="Q37" s="176">
        <f>SUM(Q34:Q36)</f>
        <v>3318</v>
      </c>
      <c r="R37" s="183"/>
      <c r="S37" s="182"/>
      <c r="T37" s="28"/>
      <c r="U37" s="28"/>
    </row>
    <row r="38" spans="1:21" ht="18" customHeight="1" x14ac:dyDescent="0.25">
      <c r="A38" s="124" t="s">
        <v>87</v>
      </c>
      <c r="B38" s="124" t="s">
        <v>46</v>
      </c>
      <c r="C38" s="106" t="s">
        <v>130</v>
      </c>
      <c r="D38" s="63" t="s">
        <v>9</v>
      </c>
      <c r="E38" s="63" t="s">
        <v>88</v>
      </c>
      <c r="F38" s="63" t="s">
        <v>10</v>
      </c>
      <c r="G38" s="143">
        <v>182</v>
      </c>
      <c r="H38" s="143">
        <v>178</v>
      </c>
      <c r="I38" s="143">
        <v>141</v>
      </c>
      <c r="J38" s="207"/>
      <c r="K38" s="208"/>
      <c r="L38" s="173">
        <v>38</v>
      </c>
      <c r="M38" s="143">
        <v>137</v>
      </c>
      <c r="N38" s="143">
        <v>164</v>
      </c>
      <c r="O38" s="143">
        <v>166</v>
      </c>
      <c r="P38" s="175">
        <f t="shared" ref="P38:P40" si="23">SUM(G38:I38)+SUM(M38:O38)</f>
        <v>968</v>
      </c>
      <c r="Q38" s="105">
        <f t="shared" ref="Q38:Q40" si="24">P38+L38*6</f>
        <v>1196</v>
      </c>
      <c r="R38" s="21">
        <f t="shared" ref="R38:R40" si="25">P38/6</f>
        <v>161.33333333333334</v>
      </c>
      <c r="S38" s="20">
        <f t="shared" ref="S38:S40" si="26">MAX(G38,H38,I38,M38,N38,O38)</f>
        <v>182</v>
      </c>
      <c r="T38" s="28"/>
      <c r="U38" s="28"/>
    </row>
    <row r="39" spans="1:21" ht="18" customHeight="1" x14ac:dyDescent="0.25">
      <c r="A39" s="124" t="s">
        <v>89</v>
      </c>
      <c r="B39" s="124" t="s">
        <v>90</v>
      </c>
      <c r="C39" s="106" t="s">
        <v>130</v>
      </c>
      <c r="D39" s="63" t="s">
        <v>9</v>
      </c>
      <c r="E39" s="63" t="s">
        <v>88</v>
      </c>
      <c r="F39" s="63" t="s">
        <v>10</v>
      </c>
      <c r="G39" s="143">
        <v>129</v>
      </c>
      <c r="H39" s="143">
        <v>144</v>
      </c>
      <c r="I39" s="143">
        <v>160</v>
      </c>
      <c r="J39" s="207"/>
      <c r="K39" s="208"/>
      <c r="L39" s="173">
        <v>30</v>
      </c>
      <c r="M39" s="143">
        <v>202</v>
      </c>
      <c r="N39" s="143">
        <v>169</v>
      </c>
      <c r="O39" s="143">
        <v>133</v>
      </c>
      <c r="P39" s="175">
        <f t="shared" si="23"/>
        <v>937</v>
      </c>
      <c r="Q39" s="105">
        <f t="shared" si="24"/>
        <v>1117</v>
      </c>
      <c r="R39" s="21">
        <f t="shared" si="25"/>
        <v>156.16666666666666</v>
      </c>
      <c r="S39" s="20">
        <f t="shared" si="26"/>
        <v>202</v>
      </c>
      <c r="T39" s="28"/>
      <c r="U39" s="28"/>
    </row>
    <row r="40" spans="1:21" ht="18" customHeight="1" x14ac:dyDescent="0.25">
      <c r="A40" s="124" t="s">
        <v>91</v>
      </c>
      <c r="B40" s="124" t="s">
        <v>92</v>
      </c>
      <c r="C40" s="106" t="s">
        <v>130</v>
      </c>
      <c r="D40" s="63" t="s">
        <v>9</v>
      </c>
      <c r="E40" s="63"/>
      <c r="F40" s="63" t="s">
        <v>59</v>
      </c>
      <c r="G40" s="143">
        <v>88</v>
      </c>
      <c r="H40" s="143">
        <v>156</v>
      </c>
      <c r="I40" s="143">
        <v>89</v>
      </c>
      <c r="J40" s="207">
        <f t="shared" ref="J40" si="27">SUM(G40:I40)/3</f>
        <v>111</v>
      </c>
      <c r="K40" s="208">
        <f t="shared" ref="K40" si="28">220-J40</f>
        <v>109</v>
      </c>
      <c r="L40" s="173">
        <f>IF(G40="","",ROUNDDOWN(K40*70%,0))</f>
        <v>76</v>
      </c>
      <c r="M40" s="143">
        <v>99</v>
      </c>
      <c r="N40" s="143">
        <v>129</v>
      </c>
      <c r="O40" s="143">
        <v>85</v>
      </c>
      <c r="P40" s="175">
        <f t="shared" si="23"/>
        <v>646</v>
      </c>
      <c r="Q40" s="105">
        <f t="shared" si="24"/>
        <v>1102</v>
      </c>
      <c r="R40" s="21">
        <f t="shared" si="25"/>
        <v>107.66666666666667</v>
      </c>
      <c r="S40" s="20">
        <f t="shared" si="26"/>
        <v>156</v>
      </c>
      <c r="T40" s="28"/>
      <c r="U40" s="28"/>
    </row>
    <row r="41" spans="1:21" ht="18" customHeight="1" x14ac:dyDescent="0.25">
      <c r="A41" s="179"/>
      <c r="B41" s="179"/>
      <c r="C41" s="180" t="s">
        <v>130</v>
      </c>
      <c r="D41" s="180"/>
      <c r="E41" s="180"/>
      <c r="F41" s="180"/>
      <c r="G41" s="180"/>
      <c r="H41" s="180"/>
      <c r="I41" s="180"/>
      <c r="J41" s="181"/>
      <c r="K41" s="180"/>
      <c r="L41" s="182"/>
      <c r="M41" s="180"/>
      <c r="N41" s="180"/>
      <c r="O41" s="180"/>
      <c r="P41" s="180">
        <f>SUM(P38:P40)</f>
        <v>2551</v>
      </c>
      <c r="Q41" s="176">
        <f>SUM(Q38:Q40)</f>
        <v>3415</v>
      </c>
      <c r="R41" s="183"/>
      <c r="S41" s="182"/>
      <c r="T41" s="28"/>
      <c r="U41" s="28"/>
    </row>
    <row r="42" spans="1:21" ht="18" customHeight="1" x14ac:dyDescent="0.25">
      <c r="A42" s="124" t="s">
        <v>93</v>
      </c>
      <c r="B42" s="124" t="s">
        <v>94</v>
      </c>
      <c r="C42" s="106" t="s">
        <v>131</v>
      </c>
      <c r="D42" s="63" t="s">
        <v>9</v>
      </c>
      <c r="E42" s="63" t="s">
        <v>70</v>
      </c>
      <c r="F42" s="63" t="s">
        <v>10</v>
      </c>
      <c r="G42" s="143">
        <v>107</v>
      </c>
      <c r="H42" s="143">
        <v>106</v>
      </c>
      <c r="I42" s="143">
        <v>163</v>
      </c>
      <c r="J42" s="207"/>
      <c r="K42" s="208"/>
      <c r="L42" s="173">
        <v>58</v>
      </c>
      <c r="M42" s="143">
        <v>144</v>
      </c>
      <c r="N42" s="143">
        <v>129</v>
      </c>
      <c r="O42" s="143">
        <v>111</v>
      </c>
      <c r="P42" s="175">
        <f t="shared" ref="P42:P44" si="29">SUM(G42:I42)+SUM(M42:O42)</f>
        <v>760</v>
      </c>
      <c r="Q42" s="105">
        <f t="shared" ref="Q42:Q44" si="30">P42+L42*6</f>
        <v>1108</v>
      </c>
      <c r="R42" s="21">
        <f t="shared" ref="R42:R44" si="31">P42/6</f>
        <v>126.66666666666667</v>
      </c>
      <c r="S42" s="20">
        <f t="shared" ref="S42:S44" si="32">MAX(G42,H42,I42,M42,N42,O42)</f>
        <v>163</v>
      </c>
      <c r="T42" s="28"/>
      <c r="U42" s="28"/>
    </row>
    <row r="43" spans="1:21" ht="18" customHeight="1" x14ac:dyDescent="0.25">
      <c r="A43" s="124" t="s">
        <v>93</v>
      </c>
      <c r="B43" s="124" t="s">
        <v>95</v>
      </c>
      <c r="C43" s="106" t="s">
        <v>131</v>
      </c>
      <c r="D43" s="63" t="s">
        <v>11</v>
      </c>
      <c r="E43" s="63" t="s">
        <v>81</v>
      </c>
      <c r="F43" s="63" t="s">
        <v>10</v>
      </c>
      <c r="G43" s="143">
        <v>98</v>
      </c>
      <c r="H43" s="143">
        <v>173</v>
      </c>
      <c r="I43" s="143">
        <v>123</v>
      </c>
      <c r="J43" s="207"/>
      <c r="K43" s="208"/>
      <c r="L43" s="173">
        <v>42</v>
      </c>
      <c r="M43" s="143">
        <v>109</v>
      </c>
      <c r="N43" s="143">
        <v>160</v>
      </c>
      <c r="O43" s="143">
        <v>105</v>
      </c>
      <c r="P43" s="175">
        <f t="shared" si="29"/>
        <v>768</v>
      </c>
      <c r="Q43" s="105">
        <f t="shared" si="30"/>
        <v>1020</v>
      </c>
      <c r="R43" s="21">
        <f t="shared" si="31"/>
        <v>128</v>
      </c>
      <c r="S43" s="20">
        <f t="shared" si="32"/>
        <v>173</v>
      </c>
      <c r="T43" s="28"/>
      <c r="U43" s="28"/>
    </row>
    <row r="44" spans="1:21" ht="18" customHeight="1" x14ac:dyDescent="0.25">
      <c r="A44" s="124" t="s">
        <v>96</v>
      </c>
      <c r="B44" s="124" t="s">
        <v>97</v>
      </c>
      <c r="C44" s="106" t="s">
        <v>131</v>
      </c>
      <c r="D44" s="63" t="s">
        <v>11</v>
      </c>
      <c r="E44" s="63"/>
      <c r="F44" s="63" t="s">
        <v>59</v>
      </c>
      <c r="G44" s="143">
        <v>71</v>
      </c>
      <c r="H44" s="143">
        <v>100</v>
      </c>
      <c r="I44" s="143">
        <v>88</v>
      </c>
      <c r="J44" s="207">
        <f t="shared" ref="J44" si="33">SUM(G44:I44)/3</f>
        <v>86.333333333333329</v>
      </c>
      <c r="K44" s="208">
        <f t="shared" ref="K44" si="34">220-J44</f>
        <v>133.66666666666669</v>
      </c>
      <c r="L44" s="173">
        <f>IF(G44="","",ROUNDDOWN(K44*70%,0))</f>
        <v>93</v>
      </c>
      <c r="M44" s="143">
        <v>79</v>
      </c>
      <c r="N44" s="143">
        <v>63</v>
      </c>
      <c r="O44" s="143">
        <v>99</v>
      </c>
      <c r="P44" s="175">
        <f t="shared" si="29"/>
        <v>500</v>
      </c>
      <c r="Q44" s="105">
        <f t="shared" si="30"/>
        <v>1058</v>
      </c>
      <c r="R44" s="21">
        <f t="shared" si="31"/>
        <v>83.333333333333329</v>
      </c>
      <c r="S44" s="20">
        <f t="shared" si="32"/>
        <v>100</v>
      </c>
      <c r="T44" s="28"/>
      <c r="U44" s="28"/>
    </row>
    <row r="45" spans="1:21" ht="18" customHeight="1" x14ac:dyDescent="0.25">
      <c r="A45" s="179"/>
      <c r="B45" s="179"/>
      <c r="C45" s="180" t="s">
        <v>131</v>
      </c>
      <c r="D45" s="180"/>
      <c r="E45" s="180"/>
      <c r="F45" s="180"/>
      <c r="G45" s="180"/>
      <c r="H45" s="180"/>
      <c r="I45" s="180"/>
      <c r="J45" s="181"/>
      <c r="K45" s="180"/>
      <c r="L45" s="182"/>
      <c r="M45" s="180"/>
      <c r="N45" s="180"/>
      <c r="O45" s="180"/>
      <c r="P45" s="180">
        <f>SUM(P42:P44)</f>
        <v>2028</v>
      </c>
      <c r="Q45" s="176">
        <f>SUM(Q42:Q44)</f>
        <v>3186</v>
      </c>
      <c r="R45" s="183"/>
      <c r="S45" s="182"/>
      <c r="T45" s="28"/>
      <c r="U45" s="28"/>
    </row>
    <row r="46" spans="1:21" ht="18" customHeight="1" x14ac:dyDescent="0.25">
      <c r="A46" s="124" t="s">
        <v>45</v>
      </c>
      <c r="B46" s="124" t="s">
        <v>44</v>
      </c>
      <c r="C46" s="106" t="s">
        <v>139</v>
      </c>
      <c r="D46" s="63" t="s">
        <v>11</v>
      </c>
      <c r="E46" s="63" t="s">
        <v>69</v>
      </c>
      <c r="F46" s="63" t="s">
        <v>10</v>
      </c>
      <c r="G46" s="143">
        <v>172</v>
      </c>
      <c r="H46" s="143">
        <v>131</v>
      </c>
      <c r="I46" s="143">
        <v>147</v>
      </c>
      <c r="J46" s="207"/>
      <c r="K46" s="208"/>
      <c r="L46" s="173">
        <v>41</v>
      </c>
      <c r="M46" s="143">
        <v>95</v>
      </c>
      <c r="N46" s="143">
        <v>145</v>
      </c>
      <c r="O46" s="143">
        <v>183</v>
      </c>
      <c r="P46" s="175">
        <f>SUM(G46:I46)+SUM(M46:O46)</f>
        <v>873</v>
      </c>
      <c r="Q46" s="105">
        <f>P46+L46*6</f>
        <v>1119</v>
      </c>
      <c r="R46" s="21">
        <f t="shared" ref="R46:R48" si="35">P46/6</f>
        <v>145.5</v>
      </c>
      <c r="S46" s="20">
        <f t="shared" ref="S46:S48" si="36">MAX(G46,H46,I46,M46,N46,O46)</f>
        <v>183</v>
      </c>
      <c r="T46" s="28"/>
      <c r="U46" s="28"/>
    </row>
    <row r="47" spans="1:21" ht="18" customHeight="1" x14ac:dyDescent="0.25">
      <c r="A47" s="124" t="s">
        <v>100</v>
      </c>
      <c r="B47" s="124" t="s">
        <v>101</v>
      </c>
      <c r="C47" s="106" t="s">
        <v>139</v>
      </c>
      <c r="D47" s="63" t="s">
        <v>11</v>
      </c>
      <c r="E47" s="63" t="s">
        <v>88</v>
      </c>
      <c r="F47" s="63" t="s">
        <v>10</v>
      </c>
      <c r="G47" s="143">
        <v>143</v>
      </c>
      <c r="H47" s="143">
        <v>155</v>
      </c>
      <c r="I47" s="143">
        <v>152</v>
      </c>
      <c r="J47" s="207"/>
      <c r="K47" s="208"/>
      <c r="L47" s="173">
        <v>40</v>
      </c>
      <c r="M47" s="143">
        <v>141</v>
      </c>
      <c r="N47" s="143">
        <v>148</v>
      </c>
      <c r="O47" s="143">
        <v>144</v>
      </c>
      <c r="P47" s="175">
        <f t="shared" ref="P47:P48" si="37">SUM(G47:I47)+SUM(M47:O47)</f>
        <v>883</v>
      </c>
      <c r="Q47" s="105">
        <f t="shared" ref="Q47:Q48" si="38">P47+L47*6</f>
        <v>1123</v>
      </c>
      <c r="R47" s="21">
        <f t="shared" si="35"/>
        <v>147.16666666666666</v>
      </c>
      <c r="S47" s="20">
        <f t="shared" si="36"/>
        <v>155</v>
      </c>
      <c r="T47" s="28"/>
      <c r="U47" s="28"/>
    </row>
    <row r="48" spans="1:21" ht="18" customHeight="1" x14ac:dyDescent="0.25">
      <c r="A48" s="124" t="s">
        <v>100</v>
      </c>
      <c r="B48" s="124" t="s">
        <v>99</v>
      </c>
      <c r="C48" s="106" t="s">
        <v>139</v>
      </c>
      <c r="D48" s="63" t="s">
        <v>9</v>
      </c>
      <c r="E48" s="63"/>
      <c r="F48" s="63" t="s">
        <v>59</v>
      </c>
      <c r="G48" s="143">
        <v>44</v>
      </c>
      <c r="H48" s="143">
        <v>87</v>
      </c>
      <c r="I48" s="143">
        <v>77</v>
      </c>
      <c r="J48" s="207">
        <f t="shared" ref="J48" si="39">SUM(G48:I48)/3</f>
        <v>69.333333333333329</v>
      </c>
      <c r="K48" s="208">
        <f t="shared" ref="K48" si="40">220-J48</f>
        <v>150.66666666666669</v>
      </c>
      <c r="L48" s="173">
        <f>IF(G48="","",ROUNDDOWN(K48*70%,0))</f>
        <v>105</v>
      </c>
      <c r="M48" s="143">
        <v>79</v>
      </c>
      <c r="N48" s="143">
        <v>58</v>
      </c>
      <c r="O48" s="143">
        <v>83</v>
      </c>
      <c r="P48" s="175">
        <f t="shared" si="37"/>
        <v>428</v>
      </c>
      <c r="Q48" s="105">
        <f t="shared" si="38"/>
        <v>1058</v>
      </c>
      <c r="R48" s="21">
        <f t="shared" si="35"/>
        <v>71.333333333333329</v>
      </c>
      <c r="S48" s="20">
        <f t="shared" si="36"/>
        <v>87</v>
      </c>
      <c r="T48" s="28"/>
      <c r="U48" s="28"/>
    </row>
    <row r="49" spans="1:21" ht="18" customHeight="1" x14ac:dyDescent="0.25">
      <c r="A49" s="184"/>
      <c r="B49" s="184"/>
      <c r="C49" s="182" t="s">
        <v>139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>
        <f>SUM(P46:P48)</f>
        <v>2184</v>
      </c>
      <c r="Q49" s="177">
        <f>SUM(Q46:Q48)</f>
        <v>3300</v>
      </c>
      <c r="R49" s="183"/>
      <c r="S49" s="182" t="str">
        <f>IF(MAX(G49:I49)=0,"",MAX(G49:I49))</f>
        <v/>
      </c>
      <c r="T49" s="28"/>
      <c r="U49" s="28"/>
    </row>
    <row r="50" spans="1:21" x14ac:dyDescent="0.25">
      <c r="J50" s="10"/>
      <c r="K50" s="10"/>
      <c r="L50" s="10"/>
      <c r="P50" s="10"/>
      <c r="Q50" s="10"/>
    </row>
    <row r="51" spans="1:21" x14ac:dyDescent="0.25">
      <c r="C51"/>
      <c r="F51"/>
      <c r="G51" s="10"/>
      <c r="H51" s="4"/>
      <c r="J51" s="1"/>
      <c r="K51" s="1"/>
      <c r="L51" s="1"/>
      <c r="M51" s="10"/>
      <c r="N51" s="4"/>
      <c r="P51" s="1"/>
      <c r="Q51" s="1"/>
      <c r="R51" s="1"/>
      <c r="T51"/>
      <c r="U51"/>
    </row>
    <row r="52" spans="1:21" x14ac:dyDescent="0.25">
      <c r="J52" s="10"/>
      <c r="K52" s="10"/>
      <c r="L52" s="10"/>
      <c r="P52" s="10"/>
      <c r="Q52" s="10"/>
    </row>
    <row r="53" spans="1:21" x14ac:dyDescent="0.25">
      <c r="J53" s="10"/>
      <c r="K53" s="10"/>
      <c r="L53" s="10"/>
      <c r="P53" s="10"/>
      <c r="Q53" s="10"/>
    </row>
    <row r="54" spans="1:21" x14ac:dyDescent="0.25">
      <c r="J54" s="10"/>
      <c r="K54" s="10"/>
      <c r="L54" s="10"/>
      <c r="P54" s="10"/>
      <c r="Q54" s="10"/>
    </row>
    <row r="55" spans="1:21" x14ac:dyDescent="0.25">
      <c r="J55" s="10"/>
      <c r="K55" s="10"/>
      <c r="L55" s="10"/>
      <c r="P55" s="10"/>
      <c r="Q55" s="10"/>
      <c r="U55"/>
    </row>
    <row r="56" spans="1:21" x14ac:dyDescent="0.25">
      <c r="J56" s="10"/>
      <c r="K56" s="10"/>
      <c r="L56" s="10"/>
      <c r="P56" s="10"/>
      <c r="Q56" s="10"/>
      <c r="R56" s="4" t="str">
        <f t="shared" ref="R56:R63" si="41">IF(SUM(G56:I56)=0," ",AVERAGE(G56:I56))</f>
        <v xml:space="preserve"> </v>
      </c>
      <c r="S56" t="str">
        <f t="shared" ref="S56:S63" si="42">IF(MAX(G56:I56)=0,"",MAX(G56:I56))</f>
        <v/>
      </c>
      <c r="U56"/>
    </row>
    <row r="57" spans="1:21" x14ac:dyDescent="0.25">
      <c r="J57" s="10"/>
      <c r="K57" s="10"/>
      <c r="L57" s="10"/>
      <c r="P57" s="10"/>
      <c r="Q57" s="10"/>
      <c r="R57" s="4" t="str">
        <f t="shared" si="41"/>
        <v xml:space="preserve"> </v>
      </c>
      <c r="S57" t="str">
        <f t="shared" si="42"/>
        <v/>
      </c>
      <c r="U57"/>
    </row>
    <row r="58" spans="1:21" x14ac:dyDescent="0.25">
      <c r="J58" s="10"/>
      <c r="K58" s="10"/>
      <c r="L58" s="10"/>
      <c r="P58" s="10"/>
      <c r="Q58" s="10"/>
      <c r="R58" s="4" t="str">
        <f t="shared" si="41"/>
        <v xml:space="preserve"> </v>
      </c>
      <c r="S58" t="str">
        <f t="shared" si="42"/>
        <v/>
      </c>
      <c r="U58"/>
    </row>
    <row r="59" spans="1:21" x14ac:dyDescent="0.25">
      <c r="J59" s="10"/>
      <c r="K59" s="10"/>
      <c r="L59" s="10"/>
      <c r="P59" s="10"/>
      <c r="Q59" s="10"/>
      <c r="R59" s="4" t="str">
        <f t="shared" si="41"/>
        <v xml:space="preserve"> </v>
      </c>
      <c r="S59" t="str">
        <f t="shared" si="42"/>
        <v/>
      </c>
      <c r="U59"/>
    </row>
    <row r="60" spans="1:21" x14ac:dyDescent="0.25">
      <c r="J60" s="10"/>
      <c r="K60" s="10"/>
      <c r="L60" s="10"/>
      <c r="P60" s="10"/>
      <c r="Q60" s="10"/>
      <c r="R60" s="4" t="str">
        <f t="shared" si="41"/>
        <v xml:space="preserve"> </v>
      </c>
      <c r="S60" t="str">
        <f t="shared" si="42"/>
        <v/>
      </c>
      <c r="U60"/>
    </row>
    <row r="61" spans="1:21" x14ac:dyDescent="0.25">
      <c r="J61" s="10"/>
      <c r="K61" s="10"/>
      <c r="L61" s="10"/>
      <c r="P61" s="10"/>
      <c r="Q61" s="10"/>
      <c r="R61" s="4" t="str">
        <f t="shared" si="41"/>
        <v xml:space="preserve"> </v>
      </c>
      <c r="S61" t="str">
        <f t="shared" si="42"/>
        <v/>
      </c>
      <c r="U61"/>
    </row>
    <row r="62" spans="1:21" x14ac:dyDescent="0.25">
      <c r="C62" s="11"/>
      <c r="D62" s="3"/>
      <c r="E62" s="3"/>
      <c r="F62" s="11"/>
      <c r="G62" s="2"/>
      <c r="H62" s="2"/>
      <c r="I62" s="2"/>
      <c r="J62" s="10"/>
      <c r="K62" s="10"/>
      <c r="L62" s="10"/>
      <c r="M62" s="2"/>
      <c r="N62" s="2"/>
      <c r="O62" s="2"/>
      <c r="P62" s="10"/>
      <c r="Q62" s="10"/>
      <c r="R62" s="4" t="str">
        <f t="shared" si="41"/>
        <v xml:space="preserve"> </v>
      </c>
      <c r="S62" t="str">
        <f t="shared" si="42"/>
        <v/>
      </c>
    </row>
    <row r="63" spans="1:21" x14ac:dyDescent="0.25">
      <c r="J63" s="10"/>
      <c r="K63" s="10"/>
      <c r="L63" s="10"/>
      <c r="P63" s="10"/>
      <c r="Q63" s="10"/>
      <c r="R63" s="4" t="str">
        <f t="shared" si="41"/>
        <v xml:space="preserve"> </v>
      </c>
      <c r="S63" t="str">
        <f t="shared" si="42"/>
        <v/>
      </c>
    </row>
    <row r="64" spans="1:21" s="2" customFormat="1" x14ac:dyDescent="0.25">
      <c r="A64"/>
      <c r="B64"/>
      <c r="C64" s="11"/>
      <c r="D64" s="3"/>
      <c r="E64" s="3"/>
      <c r="F64" s="11"/>
      <c r="R64" s="5"/>
      <c r="T64" s="11"/>
      <c r="U64" s="1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2"/>
  <sheetViews>
    <sheetView workbookViewId="0">
      <selection activeCell="I9" sqref="I9"/>
    </sheetView>
  </sheetViews>
  <sheetFormatPr baseColWidth="10" defaultRowHeight="13.2" x14ac:dyDescent="0.25"/>
  <cols>
    <col min="1" max="1" width="8.5546875" customWidth="1"/>
    <col min="2" max="2" width="18.109375" customWidth="1"/>
    <col min="3" max="3" width="12.88671875" customWidth="1"/>
  </cols>
  <sheetData>
    <row r="1" spans="1:3" ht="22.8" x14ac:dyDescent="0.4">
      <c r="A1" s="209" t="s">
        <v>31</v>
      </c>
      <c r="B1" s="209"/>
      <c r="C1" s="209"/>
    </row>
    <row r="2" spans="1:3" ht="22.8" x14ac:dyDescent="0.4">
      <c r="A2" s="84"/>
      <c r="B2" s="84"/>
      <c r="C2" s="84"/>
    </row>
    <row r="3" spans="1:3" ht="23.25" customHeight="1" x14ac:dyDescent="0.25">
      <c r="A3" s="211" t="s">
        <v>32</v>
      </c>
      <c r="B3" s="211"/>
      <c r="C3" s="211"/>
    </row>
    <row r="4" spans="1:3" x14ac:dyDescent="0.25">
      <c r="A4" s="211"/>
      <c r="B4" s="211"/>
      <c r="C4" s="211"/>
    </row>
    <row r="5" spans="1:3" ht="32.25" customHeight="1" thickBot="1" x14ac:dyDescent="0.3">
      <c r="B5" s="210" t="s">
        <v>43</v>
      </c>
      <c r="C5" s="210"/>
    </row>
    <row r="6" spans="1:3" s="33" customFormat="1" ht="24" customHeight="1" x14ac:dyDescent="0.25">
      <c r="A6" s="68" t="s">
        <v>27</v>
      </c>
      <c r="B6" s="79" t="s">
        <v>28</v>
      </c>
      <c r="C6" s="78" t="s">
        <v>29</v>
      </c>
    </row>
    <row r="7" spans="1:3" s="33" customFormat="1" ht="24" customHeight="1" x14ac:dyDescent="0.25">
      <c r="A7" s="96">
        <v>1</v>
      </c>
      <c r="B7" s="97" t="s">
        <v>14</v>
      </c>
      <c r="C7" s="98">
        <v>13</v>
      </c>
    </row>
    <row r="8" spans="1:3" s="33" customFormat="1" ht="24" customHeight="1" x14ac:dyDescent="0.25">
      <c r="A8" s="46">
        <v>2</v>
      </c>
      <c r="B8" s="94" t="s">
        <v>35</v>
      </c>
      <c r="C8" s="95">
        <v>8</v>
      </c>
    </row>
    <row r="9" spans="1:3" s="33" customFormat="1" ht="24" customHeight="1" x14ac:dyDescent="0.25">
      <c r="A9" s="46">
        <v>3</v>
      </c>
      <c r="B9" s="80" t="s">
        <v>36</v>
      </c>
      <c r="C9" s="81">
        <v>7</v>
      </c>
    </row>
    <row r="10" spans="1:3" s="33" customFormat="1" ht="24" customHeight="1" x14ac:dyDescent="0.25">
      <c r="A10" s="46">
        <v>4</v>
      </c>
      <c r="B10" s="80" t="s">
        <v>23</v>
      </c>
      <c r="C10" s="81">
        <v>4</v>
      </c>
    </row>
    <row r="11" spans="1:3" s="33" customFormat="1" ht="24" customHeight="1" x14ac:dyDescent="0.25">
      <c r="A11" s="46">
        <v>5</v>
      </c>
      <c r="B11" s="80" t="s">
        <v>38</v>
      </c>
      <c r="C11" s="81">
        <v>4</v>
      </c>
    </row>
    <row r="12" spans="1:3" s="33" customFormat="1" ht="24" customHeight="1" x14ac:dyDescent="0.25">
      <c r="A12" s="46">
        <v>6</v>
      </c>
      <c r="B12" s="80" t="s">
        <v>25</v>
      </c>
      <c r="C12" s="81">
        <v>3</v>
      </c>
    </row>
    <row r="13" spans="1:3" s="33" customFormat="1" ht="24" customHeight="1" x14ac:dyDescent="0.25">
      <c r="A13" s="46">
        <v>7</v>
      </c>
      <c r="B13" s="80" t="s">
        <v>34</v>
      </c>
      <c r="C13" s="81">
        <v>2</v>
      </c>
    </row>
    <row r="14" spans="1:3" s="33" customFormat="1" ht="24" customHeight="1" x14ac:dyDescent="0.25">
      <c r="A14" s="46">
        <v>8</v>
      </c>
      <c r="B14" s="80" t="s">
        <v>22</v>
      </c>
      <c r="C14" s="81">
        <v>2</v>
      </c>
    </row>
    <row r="15" spans="1:3" s="33" customFormat="1" ht="24" customHeight="1" x14ac:dyDescent="0.25">
      <c r="A15" s="46">
        <v>9</v>
      </c>
      <c r="B15" s="80" t="s">
        <v>39</v>
      </c>
      <c r="C15" s="81">
        <v>2</v>
      </c>
    </row>
    <row r="16" spans="1:3" s="33" customFormat="1" ht="24" customHeight="1" x14ac:dyDescent="0.25">
      <c r="A16" s="46">
        <v>10</v>
      </c>
      <c r="B16" s="80" t="s">
        <v>33</v>
      </c>
      <c r="C16" s="81">
        <v>1</v>
      </c>
    </row>
    <row r="17" spans="1:3" s="33" customFormat="1" ht="24" customHeight="1" x14ac:dyDescent="0.25">
      <c r="A17" s="46">
        <v>11</v>
      </c>
      <c r="B17" s="80" t="s">
        <v>37</v>
      </c>
      <c r="C17" s="81">
        <v>1</v>
      </c>
    </row>
    <row r="18" spans="1:3" s="33" customFormat="1" ht="24" customHeight="1" x14ac:dyDescent="0.25">
      <c r="A18" s="46">
        <v>12</v>
      </c>
      <c r="B18" s="80" t="s">
        <v>40</v>
      </c>
      <c r="C18" s="81">
        <v>1</v>
      </c>
    </row>
    <row r="19" spans="1:3" s="33" customFormat="1" ht="24" customHeight="1" x14ac:dyDescent="0.25">
      <c r="A19" s="46">
        <v>13</v>
      </c>
      <c r="B19" s="80" t="s">
        <v>41</v>
      </c>
      <c r="C19" s="81">
        <v>1</v>
      </c>
    </row>
    <row r="20" spans="1:3" ht="24" customHeight="1" x14ac:dyDescent="0.25">
      <c r="A20" s="46">
        <v>14</v>
      </c>
      <c r="B20" s="80" t="s">
        <v>42</v>
      </c>
      <c r="C20" s="81">
        <v>1</v>
      </c>
    </row>
    <row r="21" spans="1:3" ht="24" customHeight="1" x14ac:dyDescent="0.25">
      <c r="A21" s="46">
        <v>15</v>
      </c>
      <c r="B21" s="77"/>
      <c r="C21" s="81"/>
    </row>
    <row r="22" spans="1:3" ht="24" customHeight="1" thickBot="1" x14ac:dyDescent="0.3">
      <c r="A22" s="47"/>
      <c r="B22" s="82" t="s">
        <v>30</v>
      </c>
      <c r="C22" s="93">
        <f>SUM(C7:C21)</f>
        <v>50</v>
      </c>
    </row>
  </sheetData>
  <mergeCells count="3">
    <mergeCell ref="A1:C1"/>
    <mergeCell ref="B5:C5"/>
    <mergeCell ref="A3:C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34DE-1145-4E49-B4C3-09757B719217}">
  <sheetPr>
    <pageSetUpPr fitToPage="1"/>
  </sheetPr>
  <dimension ref="A1:K49"/>
  <sheetViews>
    <sheetView tabSelected="1" topLeftCell="A16" workbookViewId="0">
      <selection activeCell="H27" sqref="H27"/>
    </sheetView>
  </sheetViews>
  <sheetFormatPr baseColWidth="10" defaultColWidth="11.44140625" defaultRowHeight="13.2" x14ac:dyDescent="0.25"/>
  <cols>
    <col min="1" max="1" width="6.5546875" style="6" customWidth="1"/>
    <col min="2" max="2" width="22.88671875" style="8" customWidth="1"/>
    <col min="3" max="3" width="13.88671875" style="49" customWidth="1"/>
    <col min="4" max="4" width="14.6640625" style="49" customWidth="1"/>
    <col min="5" max="5" width="5.5546875" style="6" customWidth="1"/>
    <col min="6" max="7" width="11.44140625" style="6"/>
    <col min="8" max="8" width="11.44140625" style="7"/>
    <col min="9" max="16384" width="11.44140625" style="6"/>
  </cols>
  <sheetData>
    <row r="1" spans="1:11" ht="17.399999999999999" x14ac:dyDescent="0.3">
      <c r="A1" s="188" t="s">
        <v>109</v>
      </c>
      <c r="B1" s="188"/>
      <c r="C1" s="188"/>
      <c r="D1" s="188"/>
    </row>
    <row r="3" spans="1:11" ht="36" customHeight="1" thickBot="1" x14ac:dyDescent="0.3">
      <c r="B3" s="59" t="s">
        <v>15</v>
      </c>
    </row>
    <row r="4" spans="1:11" s="17" customFormat="1" ht="18" customHeight="1" x14ac:dyDescent="0.25">
      <c r="A4" s="68" t="s">
        <v>26</v>
      </c>
      <c r="B4" s="189" t="s">
        <v>28</v>
      </c>
      <c r="C4" s="192" t="s">
        <v>133</v>
      </c>
      <c r="D4" s="190" t="s">
        <v>106</v>
      </c>
      <c r="J4" s="18"/>
      <c r="K4" s="18"/>
    </row>
    <row r="5" spans="1:11" s="17" customFormat="1" ht="18" customHeight="1" x14ac:dyDescent="0.25">
      <c r="A5" s="46">
        <v>1</v>
      </c>
      <c r="B5" s="111" t="str">
        <f>'Tournoi découverte'!C$9</f>
        <v>BC Houdan 2</v>
      </c>
      <c r="C5" s="193">
        <f>'Tournoi découverte'!P$9</f>
        <v>3150</v>
      </c>
      <c r="D5" s="130">
        <f>'Tournoi découverte'!Q$9</f>
        <v>3666</v>
      </c>
      <c r="H5" s="18"/>
    </row>
    <row r="6" spans="1:11" s="17" customFormat="1" ht="18" customHeight="1" x14ac:dyDescent="0.25">
      <c r="A6" s="46">
        <v>2</v>
      </c>
      <c r="B6" s="111" t="str">
        <f>'Tournoi découverte'!C$13</f>
        <v>BC Houdan 3</v>
      </c>
      <c r="C6" s="193">
        <f>'Tournoi découverte'!P$13</f>
        <v>2912</v>
      </c>
      <c r="D6" s="130">
        <f>'Tournoi découverte'!Q$13</f>
        <v>3506</v>
      </c>
      <c r="H6" s="18"/>
    </row>
    <row r="7" spans="1:11" s="17" customFormat="1" ht="18" customHeight="1" x14ac:dyDescent="0.25">
      <c r="A7" s="46">
        <v>3</v>
      </c>
      <c r="B7" s="111" t="str">
        <f>'Tournoi découverte'!C$5</f>
        <v>BC Houdan 1</v>
      </c>
      <c r="C7" s="193">
        <f>'Tournoi découverte'!P$5</f>
        <v>2811</v>
      </c>
      <c r="D7" s="130">
        <f>'Tournoi découverte'!Q$5</f>
        <v>3405</v>
      </c>
      <c r="H7" s="18"/>
    </row>
    <row r="8" spans="1:11" s="17" customFormat="1" ht="18" customHeight="1" x14ac:dyDescent="0.25">
      <c r="A8" s="46">
        <v>4</v>
      </c>
      <c r="B8" s="111" t="str">
        <f>'Tournoi découverte'!C$41</f>
        <v>AJSLM 1</v>
      </c>
      <c r="C8" s="193">
        <f>'Tournoi découverte'!P$41</f>
        <v>2551</v>
      </c>
      <c r="D8" s="130">
        <f>'Tournoi découverte'!Q$41</f>
        <v>3415</v>
      </c>
      <c r="H8" s="18"/>
    </row>
    <row r="9" spans="1:11" s="17" customFormat="1" ht="18" customHeight="1" x14ac:dyDescent="0.25">
      <c r="A9" s="46">
        <v>5</v>
      </c>
      <c r="B9" s="111" t="str">
        <f>'Tournoi découverte'!C$17</f>
        <v>BCP/FBA 1</v>
      </c>
      <c r="C9" s="193">
        <f>'Tournoi découverte'!P$17</f>
        <v>2503</v>
      </c>
      <c r="D9" s="130">
        <f>'Tournoi découverte'!Q$17</f>
        <v>3439</v>
      </c>
      <c r="H9" s="18"/>
    </row>
    <row r="10" spans="1:11" s="17" customFormat="1" ht="18" customHeight="1" x14ac:dyDescent="0.25">
      <c r="A10" s="46">
        <v>6</v>
      </c>
      <c r="B10" s="111" t="str">
        <f>'Tournoi découverte'!C$21</f>
        <v>BC Plaisir 2</v>
      </c>
      <c r="C10" s="193">
        <f>'Tournoi découverte'!P$21</f>
        <v>2305</v>
      </c>
      <c r="D10" s="130">
        <f>'Tournoi découverte'!Q$21</f>
        <v>3289</v>
      </c>
    </row>
    <row r="11" spans="1:11" s="17" customFormat="1" ht="18" customHeight="1" x14ac:dyDescent="0.25">
      <c r="A11" s="46">
        <v>7</v>
      </c>
      <c r="B11" s="111" t="str">
        <f>'Tournoi découverte'!C$29</f>
        <v>BC Plaisir 4</v>
      </c>
      <c r="C11" s="193">
        <f>'Tournoi découverte'!P$29</f>
        <v>2262</v>
      </c>
      <c r="D11" s="130">
        <f>'Tournoi découverte'!Q$29</f>
        <v>3480</v>
      </c>
      <c r="H11" s="18"/>
    </row>
    <row r="12" spans="1:11" s="17" customFormat="1" ht="18" customHeight="1" x14ac:dyDescent="0.25">
      <c r="A12" s="46">
        <v>8</v>
      </c>
      <c r="B12" s="111" t="str">
        <f>'Tournoi découverte'!C$25</f>
        <v>BC Plaisir 3</v>
      </c>
      <c r="C12" s="193">
        <f>'Tournoi découverte'!P$25</f>
        <v>2192</v>
      </c>
      <c r="D12" s="130">
        <f>'Tournoi découverte'!Q$25</f>
        <v>3284</v>
      </c>
      <c r="H12" s="18"/>
    </row>
    <row r="13" spans="1:11" s="17" customFormat="1" ht="18" customHeight="1" x14ac:dyDescent="0.25">
      <c r="A13" s="46">
        <v>9</v>
      </c>
      <c r="B13" s="111" t="str">
        <f>'Tournoi découverte'!C$49</f>
        <v>BCP/FBA 2</v>
      </c>
      <c r="C13" s="193">
        <f>'Tournoi découverte'!P$49</f>
        <v>2184</v>
      </c>
      <c r="D13" s="130">
        <f>'Tournoi découverte'!Q$49</f>
        <v>3300</v>
      </c>
      <c r="H13" s="18"/>
    </row>
    <row r="14" spans="1:11" s="17" customFormat="1" ht="18" customHeight="1" x14ac:dyDescent="0.25">
      <c r="A14" s="46">
        <v>10</v>
      </c>
      <c r="B14" s="111" t="str">
        <f>'Tournoi découverte'!C$37</f>
        <v>BC Plaisir 6</v>
      </c>
      <c r="C14" s="193">
        <f>'Tournoi découverte'!P$37</f>
        <v>2088</v>
      </c>
      <c r="D14" s="130">
        <f>'Tournoi découverte'!Q$37</f>
        <v>3318</v>
      </c>
      <c r="H14" s="18"/>
    </row>
    <row r="15" spans="1:11" s="17" customFormat="1" ht="18" customHeight="1" x14ac:dyDescent="0.25">
      <c r="A15" s="83">
        <v>11</v>
      </c>
      <c r="B15" s="111" t="str">
        <f>'Tournoi découverte'!C$45</f>
        <v>BC Rambouillet 1</v>
      </c>
      <c r="C15" s="193">
        <f>'Tournoi découverte'!P$45</f>
        <v>2028</v>
      </c>
      <c r="D15" s="130">
        <f>'Tournoi découverte'!Q$45</f>
        <v>3186</v>
      </c>
      <c r="H15" s="18"/>
    </row>
    <row r="16" spans="1:11" s="17" customFormat="1" ht="18" customHeight="1" x14ac:dyDescent="0.25">
      <c r="A16" s="83">
        <v>12</v>
      </c>
      <c r="B16" s="111" t="str">
        <f>'Tournoi découverte'!C$33</f>
        <v>BC Plaisir 5</v>
      </c>
      <c r="C16" s="193">
        <f>'Tournoi découverte'!P$33</f>
        <v>1476</v>
      </c>
      <c r="D16" s="130">
        <f>'Tournoi découverte'!Q$33</f>
        <v>2862</v>
      </c>
      <c r="H16" s="18"/>
    </row>
    <row r="17" spans="1:11" s="17" customFormat="1" ht="18" customHeight="1" thickBot="1" x14ac:dyDescent="0.3">
      <c r="A17" s="47"/>
      <c r="B17" s="31"/>
      <c r="C17" s="194"/>
      <c r="D17" s="135"/>
      <c r="H17" s="18"/>
    </row>
    <row r="18" spans="1:11" s="17" customFormat="1" ht="18" customHeight="1" x14ac:dyDescent="0.25">
      <c r="A18" s="102"/>
      <c r="B18" s="27"/>
      <c r="C18" s="116"/>
      <c r="D18" s="116"/>
      <c r="H18" s="18"/>
    </row>
    <row r="19" spans="1:11" s="17" customFormat="1" ht="36" customHeight="1" thickBot="1" x14ac:dyDescent="0.3">
      <c r="A19" s="6"/>
      <c r="B19" s="59" t="s">
        <v>64</v>
      </c>
      <c r="C19" s="49"/>
      <c r="D19" s="49"/>
      <c r="H19" s="18"/>
    </row>
    <row r="20" spans="1:11" s="17" customFormat="1" ht="18" customHeight="1" x14ac:dyDescent="0.25">
      <c r="A20" s="68" t="s">
        <v>26</v>
      </c>
      <c r="B20" s="189" t="s">
        <v>28</v>
      </c>
      <c r="C20" s="131" t="s">
        <v>133</v>
      </c>
      <c r="D20" s="195" t="s">
        <v>106</v>
      </c>
      <c r="J20" s="18"/>
      <c r="K20" s="18"/>
    </row>
    <row r="21" spans="1:11" s="17" customFormat="1" ht="18" customHeight="1" x14ac:dyDescent="0.25">
      <c r="A21" s="46">
        <v>1</v>
      </c>
      <c r="B21" s="111" t="str">
        <f>'Tournoi découverte'!C$9</f>
        <v>BC Houdan 2</v>
      </c>
      <c r="C21" s="130">
        <f>'Tournoi découverte'!P$9</f>
        <v>3150</v>
      </c>
      <c r="D21" s="196">
        <f>'Tournoi découverte'!Q$9</f>
        <v>3666</v>
      </c>
      <c r="H21" s="18"/>
    </row>
    <row r="22" spans="1:11" s="17" customFormat="1" ht="18" customHeight="1" x14ac:dyDescent="0.25">
      <c r="A22" s="46">
        <v>2</v>
      </c>
      <c r="B22" s="111" t="str">
        <f>'Tournoi découverte'!C$13</f>
        <v>BC Houdan 3</v>
      </c>
      <c r="C22" s="130">
        <f>'Tournoi découverte'!P$13</f>
        <v>2912</v>
      </c>
      <c r="D22" s="196">
        <f>'Tournoi découverte'!Q$13</f>
        <v>3506</v>
      </c>
      <c r="H22" s="18"/>
    </row>
    <row r="23" spans="1:11" s="17" customFormat="1" ht="18" customHeight="1" x14ac:dyDescent="0.25">
      <c r="A23" s="46">
        <v>3</v>
      </c>
      <c r="B23" s="111" t="str">
        <f>'Tournoi découverte'!C$29</f>
        <v>BC Plaisir 4</v>
      </c>
      <c r="C23" s="130">
        <f>'Tournoi découverte'!P$29</f>
        <v>2262</v>
      </c>
      <c r="D23" s="196">
        <f>'Tournoi découverte'!Q$29</f>
        <v>3480</v>
      </c>
      <c r="H23" s="18"/>
    </row>
    <row r="24" spans="1:11" s="17" customFormat="1" ht="18" customHeight="1" x14ac:dyDescent="0.25">
      <c r="A24" s="46">
        <v>4</v>
      </c>
      <c r="B24" s="111" t="str">
        <f>'Tournoi découverte'!C$17</f>
        <v>BCP/FBA 1</v>
      </c>
      <c r="C24" s="130">
        <f>'Tournoi découverte'!P$17</f>
        <v>2503</v>
      </c>
      <c r="D24" s="196">
        <f>'Tournoi découverte'!Q$17</f>
        <v>3439</v>
      </c>
      <c r="H24" s="18"/>
    </row>
    <row r="25" spans="1:11" s="17" customFormat="1" ht="18" customHeight="1" x14ac:dyDescent="0.25">
      <c r="A25" s="46">
        <v>5</v>
      </c>
      <c r="B25" s="111" t="str">
        <f>'Tournoi découverte'!C$41</f>
        <v>AJSLM 1</v>
      </c>
      <c r="C25" s="130">
        <f>'Tournoi découverte'!P$41</f>
        <v>2551</v>
      </c>
      <c r="D25" s="196">
        <f>'Tournoi découverte'!Q$41</f>
        <v>3415</v>
      </c>
      <c r="H25" s="18"/>
    </row>
    <row r="26" spans="1:11" s="17" customFormat="1" ht="18" customHeight="1" x14ac:dyDescent="0.25">
      <c r="A26" s="46">
        <v>6</v>
      </c>
      <c r="B26" s="111" t="str">
        <f>'Tournoi découverte'!C$5</f>
        <v>BC Houdan 1</v>
      </c>
      <c r="C26" s="130">
        <f>'Tournoi découverte'!P$5</f>
        <v>2811</v>
      </c>
      <c r="D26" s="196">
        <f>'Tournoi découverte'!Q$5</f>
        <v>3405</v>
      </c>
    </row>
    <row r="27" spans="1:11" s="17" customFormat="1" ht="18" customHeight="1" x14ac:dyDescent="0.25">
      <c r="A27" s="46">
        <v>7</v>
      </c>
      <c r="B27" s="111" t="str">
        <f>'Tournoi découverte'!C$37</f>
        <v>BC Plaisir 6</v>
      </c>
      <c r="C27" s="130">
        <f>'Tournoi découverte'!P$37</f>
        <v>2088</v>
      </c>
      <c r="D27" s="196">
        <f>'Tournoi découverte'!Q$37</f>
        <v>3318</v>
      </c>
      <c r="H27" s="18"/>
    </row>
    <row r="28" spans="1:11" s="17" customFormat="1" ht="18" customHeight="1" x14ac:dyDescent="0.25">
      <c r="A28" s="46">
        <v>8</v>
      </c>
      <c r="B28" s="111" t="str">
        <f>'Tournoi découverte'!C$49</f>
        <v>BCP/FBA 2</v>
      </c>
      <c r="C28" s="130">
        <f>'Tournoi découverte'!P$49</f>
        <v>2184</v>
      </c>
      <c r="D28" s="196">
        <f>'Tournoi découverte'!Q$49</f>
        <v>3300</v>
      </c>
      <c r="H28" s="18"/>
    </row>
    <row r="29" spans="1:11" s="17" customFormat="1" ht="18" customHeight="1" x14ac:dyDescent="0.25">
      <c r="A29" s="46">
        <v>9</v>
      </c>
      <c r="B29" s="111" t="str">
        <f>'Tournoi découverte'!C$21</f>
        <v>BC Plaisir 2</v>
      </c>
      <c r="C29" s="130">
        <f>'Tournoi découverte'!P$21</f>
        <v>2305</v>
      </c>
      <c r="D29" s="196">
        <f>'Tournoi découverte'!Q$21</f>
        <v>3289</v>
      </c>
      <c r="H29" s="18"/>
    </row>
    <row r="30" spans="1:11" s="17" customFormat="1" ht="18" customHeight="1" x14ac:dyDescent="0.25">
      <c r="A30" s="46">
        <v>10</v>
      </c>
      <c r="B30" s="111" t="str">
        <f>'Tournoi découverte'!C$25</f>
        <v>BC Plaisir 3</v>
      </c>
      <c r="C30" s="130">
        <f>'Tournoi découverte'!P$25</f>
        <v>2192</v>
      </c>
      <c r="D30" s="196">
        <f>'Tournoi découverte'!Q$25</f>
        <v>3284</v>
      </c>
      <c r="H30" s="18"/>
    </row>
    <row r="31" spans="1:11" s="17" customFormat="1" ht="18" customHeight="1" x14ac:dyDescent="0.25">
      <c r="A31" s="83">
        <v>11</v>
      </c>
      <c r="B31" s="111" t="str">
        <f>'Tournoi découverte'!C$45</f>
        <v>BC Rambouillet 1</v>
      </c>
      <c r="C31" s="130">
        <f>'Tournoi découverte'!P$45</f>
        <v>2028</v>
      </c>
      <c r="D31" s="196">
        <f>'Tournoi découverte'!Q$45</f>
        <v>3186</v>
      </c>
      <c r="H31" s="18"/>
    </row>
    <row r="32" spans="1:11" s="17" customFormat="1" ht="18" customHeight="1" x14ac:dyDescent="0.25">
      <c r="A32" s="83">
        <v>12</v>
      </c>
      <c r="B32" s="111" t="str">
        <f>'Tournoi découverte'!C$33</f>
        <v>BC Plaisir 5</v>
      </c>
      <c r="C32" s="130">
        <f>'Tournoi découverte'!P$33</f>
        <v>1476</v>
      </c>
      <c r="D32" s="196">
        <f>'Tournoi découverte'!Q$33</f>
        <v>2862</v>
      </c>
      <c r="H32" s="18"/>
    </row>
    <row r="33" spans="1:8" s="17" customFormat="1" ht="18" customHeight="1" thickBot="1" x14ac:dyDescent="0.3">
      <c r="A33" s="47"/>
      <c r="B33" s="31"/>
      <c r="C33" s="137"/>
      <c r="D33" s="197"/>
      <c r="H33" s="18"/>
    </row>
    <row r="34" spans="1:8" s="17" customFormat="1" ht="18" customHeight="1" x14ac:dyDescent="0.25">
      <c r="A34" s="102"/>
      <c r="B34" s="27"/>
      <c r="C34" s="116"/>
      <c r="D34" s="116"/>
      <c r="H34" s="18"/>
    </row>
    <row r="35" spans="1:8" s="17" customFormat="1" ht="18" customHeight="1" x14ac:dyDescent="0.25">
      <c r="A35" s="102"/>
      <c r="B35" s="27"/>
      <c r="C35" s="116"/>
      <c r="D35" s="116"/>
      <c r="H35" s="18"/>
    </row>
    <row r="36" spans="1:8" s="17" customFormat="1" ht="18" customHeight="1" x14ac:dyDescent="0.25">
      <c r="A36" s="102"/>
      <c r="B36" s="27"/>
      <c r="C36" s="116"/>
      <c r="D36" s="116"/>
      <c r="H36" s="18"/>
    </row>
    <row r="37" spans="1:8" ht="18" customHeight="1" x14ac:dyDescent="0.25"/>
    <row r="38" spans="1:8" ht="18" customHeight="1" x14ac:dyDescent="0.25"/>
    <row r="39" spans="1:8" ht="18" customHeight="1" x14ac:dyDescent="0.25"/>
    <row r="40" spans="1:8" ht="18" customHeight="1" x14ac:dyDescent="0.25"/>
    <row r="41" spans="1:8" ht="18" customHeight="1" x14ac:dyDescent="0.25"/>
    <row r="42" spans="1:8" ht="18" customHeight="1" x14ac:dyDescent="0.25"/>
    <row r="43" spans="1:8" ht="18" customHeight="1" x14ac:dyDescent="0.25"/>
    <row r="44" spans="1:8" ht="18" customHeight="1" x14ac:dyDescent="0.25"/>
    <row r="45" spans="1:8" ht="18" customHeight="1" x14ac:dyDescent="0.25"/>
    <row r="46" spans="1:8" ht="18" customHeight="1" x14ac:dyDescent="0.25"/>
    <row r="47" spans="1:8" ht="18" customHeight="1" x14ac:dyDescent="0.25"/>
    <row r="48" spans="1:8" ht="18" customHeight="1" x14ac:dyDescent="0.25"/>
    <row r="49" ht="18" customHeight="1" x14ac:dyDescent="0.25"/>
  </sheetData>
  <autoFilter ref="B20:D20" xr:uid="{5A3F34DE-1145-4E49-B4C3-09757B719217}"/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horizontalDpi="300" verticalDpi="300" r:id="rId1"/>
  <headerFooter alignWithMargins="0">
    <oddFooter>&amp;L&amp;F -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99"/>
  <sheetViews>
    <sheetView topLeftCell="A26" workbookViewId="0">
      <selection activeCell="H36" sqref="H36"/>
    </sheetView>
  </sheetViews>
  <sheetFormatPr baseColWidth="10" defaultColWidth="11.44140625" defaultRowHeight="13.2" x14ac:dyDescent="0.25"/>
  <cols>
    <col min="1" max="1" width="7" style="6" customWidth="1"/>
    <col min="2" max="3" width="18.5546875" style="6" customWidth="1"/>
    <col min="4" max="4" width="21" style="8" customWidth="1"/>
    <col min="5" max="6" width="3.5546875" style="8" customWidth="1"/>
    <col min="7" max="7" width="3.5546875" style="9" customWidth="1"/>
    <col min="8" max="8" width="13.88671875" style="51" customWidth="1"/>
    <col min="9" max="9" width="12.33203125" style="51" customWidth="1"/>
    <col min="10" max="10" width="10.5546875" style="9" customWidth="1"/>
    <col min="11" max="11" width="11.77734375" style="51" customWidth="1"/>
    <col min="12" max="12" width="5.5546875" style="6" customWidth="1"/>
    <col min="13" max="13" width="10.5546875" style="6" customWidth="1"/>
    <col min="14" max="14" width="11.44140625" style="6"/>
    <col min="15" max="15" width="11.44140625" style="7"/>
    <col min="16" max="16384" width="11.44140625" style="6"/>
  </cols>
  <sheetData>
    <row r="1" spans="1:18" ht="17.399999999999999" x14ac:dyDescent="0.3">
      <c r="A1" s="14" t="s">
        <v>58</v>
      </c>
      <c r="B1" s="14"/>
      <c r="C1" s="14"/>
      <c r="D1" s="14"/>
      <c r="E1" s="14"/>
      <c r="F1" s="14"/>
      <c r="G1" s="14"/>
      <c r="H1" s="50"/>
      <c r="I1" s="50"/>
      <c r="J1" s="48"/>
      <c r="K1" s="50"/>
    </row>
    <row r="3" spans="1:18" ht="36.75" customHeight="1" thickBot="1" x14ac:dyDescent="0.3">
      <c r="B3" s="59" t="s">
        <v>15</v>
      </c>
    </row>
    <row r="4" spans="1:18" s="17" customFormat="1" ht="18" customHeight="1" x14ac:dyDescent="0.25">
      <c r="A4" s="68" t="s">
        <v>26</v>
      </c>
      <c r="B4" s="66" t="s">
        <v>0</v>
      </c>
      <c r="C4" s="24" t="s">
        <v>1</v>
      </c>
      <c r="D4" s="22" t="s">
        <v>28</v>
      </c>
      <c r="E4" s="24" t="s">
        <v>2</v>
      </c>
      <c r="F4" s="24"/>
      <c r="G4" s="24" t="s">
        <v>3</v>
      </c>
      <c r="H4" s="192" t="s">
        <v>133</v>
      </c>
      <c r="I4" s="134" t="s">
        <v>106</v>
      </c>
      <c r="J4" s="23" t="s">
        <v>134</v>
      </c>
      <c r="K4" s="60" t="s">
        <v>108</v>
      </c>
      <c r="Q4" s="18"/>
      <c r="R4" s="18"/>
    </row>
    <row r="5" spans="1:18" s="17" customFormat="1" ht="18" customHeight="1" x14ac:dyDescent="0.25">
      <c r="A5" s="75">
        <v>1</v>
      </c>
      <c r="B5" s="15" t="str">
        <f>'Tournoi découverte'!A$6</f>
        <v>FACON</v>
      </c>
      <c r="C5" s="15" t="str">
        <f>'Tournoi découverte'!B$6</f>
        <v>Julien</v>
      </c>
      <c r="D5" s="20" t="str">
        <f>'Tournoi découverte'!C$6</f>
        <v>BC Houdan 2</v>
      </c>
      <c r="E5" s="20" t="str">
        <f>'Tournoi découverte'!D$6</f>
        <v>h</v>
      </c>
      <c r="F5" s="20"/>
      <c r="G5" s="20" t="str">
        <f>'Tournoi découverte'!F$6</f>
        <v>o</v>
      </c>
      <c r="H5" s="203">
        <f>'Tournoi découverte'!P$6</f>
        <v>1308</v>
      </c>
      <c r="I5" s="92">
        <f>'Tournoi découverte'!Q$6</f>
        <v>1404</v>
      </c>
      <c r="J5" s="21">
        <f>'Tournoi découverte'!R$6</f>
        <v>218</v>
      </c>
      <c r="K5" s="52">
        <f>'Tournoi découverte'!S$6</f>
        <v>289</v>
      </c>
      <c r="O5" s="18"/>
    </row>
    <row r="6" spans="1:18" s="17" customFormat="1" ht="18" customHeight="1" x14ac:dyDescent="0.25">
      <c r="A6" s="46">
        <v>2</v>
      </c>
      <c r="B6" s="15" t="str">
        <f>'Tournoi découverte'!A$11</f>
        <v>EPINETTE</v>
      </c>
      <c r="C6" s="15" t="str">
        <f>'Tournoi découverte'!B$11</f>
        <v>Franck</v>
      </c>
      <c r="D6" s="20" t="str">
        <f>'Tournoi découverte'!C$11</f>
        <v>BC Houdan 3</v>
      </c>
      <c r="E6" s="20" t="str">
        <f>'Tournoi découverte'!D$11</f>
        <v>h</v>
      </c>
      <c r="F6" s="20"/>
      <c r="G6" s="20" t="str">
        <f>'Tournoi découverte'!F$11</f>
        <v>o</v>
      </c>
      <c r="H6" s="203">
        <f>'Tournoi découverte'!P$11</f>
        <v>1100</v>
      </c>
      <c r="I6" s="92">
        <f>'Tournoi découverte'!Q$11</f>
        <v>1196</v>
      </c>
      <c r="J6" s="21">
        <f>'Tournoi découverte'!R$11</f>
        <v>183.33333333333334</v>
      </c>
      <c r="K6" s="52">
        <f>'Tournoi découverte'!S$11</f>
        <v>215</v>
      </c>
      <c r="O6" s="18"/>
    </row>
    <row r="7" spans="1:18" s="17" customFormat="1" ht="18" customHeight="1" x14ac:dyDescent="0.25">
      <c r="A7" s="75">
        <v>3</v>
      </c>
      <c r="B7" s="15" t="str">
        <f>'Tournoi découverte'!A$2</f>
        <v>DE SOUSA</v>
      </c>
      <c r="C7" s="15" t="str">
        <f>'Tournoi découverte'!B$2</f>
        <v>Gaspar</v>
      </c>
      <c r="D7" s="20" t="str">
        <f>'Tournoi découverte'!C$2</f>
        <v>BC Houdan 1</v>
      </c>
      <c r="E7" s="20" t="str">
        <f>'Tournoi découverte'!D$2</f>
        <v>h</v>
      </c>
      <c r="F7" s="20"/>
      <c r="G7" s="20" t="str">
        <f>'Tournoi découverte'!F$2</f>
        <v>o</v>
      </c>
      <c r="H7" s="203">
        <f>'Tournoi découverte'!P$2</f>
        <v>1082</v>
      </c>
      <c r="I7" s="92">
        <f>'Tournoi découverte'!Q$2</f>
        <v>1160</v>
      </c>
      <c r="J7" s="21">
        <f>'Tournoi découverte'!R$2</f>
        <v>180.33333333333334</v>
      </c>
      <c r="K7" s="52">
        <f>'Tournoi découverte'!S$2</f>
        <v>204</v>
      </c>
      <c r="O7" s="18"/>
    </row>
    <row r="8" spans="1:18" s="17" customFormat="1" ht="18" customHeight="1" x14ac:dyDescent="0.25">
      <c r="A8" s="75">
        <v>4</v>
      </c>
      <c r="B8" s="15" t="str">
        <f>'Tournoi découverte'!A$15</f>
        <v>BULOIS</v>
      </c>
      <c r="C8" s="15" t="str">
        <f>'Tournoi découverte'!B$15</f>
        <v>Christian</v>
      </c>
      <c r="D8" s="20" t="str">
        <f>'Tournoi découverte'!C$15</f>
        <v>BCP/FBA 1</v>
      </c>
      <c r="E8" s="20" t="str">
        <f>'Tournoi découverte'!D$15</f>
        <v>h</v>
      </c>
      <c r="F8" s="20"/>
      <c r="G8" s="20" t="str">
        <f>'Tournoi découverte'!F$15</f>
        <v>o</v>
      </c>
      <c r="H8" s="203">
        <f>'Tournoi découverte'!P$15</f>
        <v>1061</v>
      </c>
      <c r="I8" s="92">
        <f>'Tournoi découverte'!Q$15</f>
        <v>1253</v>
      </c>
      <c r="J8" s="21">
        <f>'Tournoi découverte'!R$15</f>
        <v>176.83333333333334</v>
      </c>
      <c r="K8" s="52">
        <f>'Tournoi découverte'!S$15</f>
        <v>201</v>
      </c>
      <c r="O8" s="18"/>
    </row>
    <row r="9" spans="1:18" s="17" customFormat="1" ht="18" customHeight="1" x14ac:dyDescent="0.25">
      <c r="A9" s="75">
        <v>5</v>
      </c>
      <c r="B9" s="15" t="str">
        <f>'Tournoi découverte'!A$10</f>
        <v>DUFEUTRELLE</v>
      </c>
      <c r="C9" s="15" t="str">
        <f>'Tournoi découverte'!B$10</f>
        <v>Bruno</v>
      </c>
      <c r="D9" s="20" t="str">
        <f>'Tournoi découverte'!C$10</f>
        <v>BC Houdan 3</v>
      </c>
      <c r="E9" s="20" t="str">
        <f>'Tournoi découverte'!D$10</f>
        <v>h</v>
      </c>
      <c r="F9" s="20"/>
      <c r="G9" s="20" t="str">
        <f>'Tournoi découverte'!F$10</f>
        <v>o</v>
      </c>
      <c r="H9" s="203">
        <f>'Tournoi découverte'!P$10</f>
        <v>1037</v>
      </c>
      <c r="I9" s="92">
        <f>'Tournoi découverte'!Q$10</f>
        <v>1127</v>
      </c>
      <c r="J9" s="21">
        <f>'Tournoi découverte'!R$10</f>
        <v>172.83333333333334</v>
      </c>
      <c r="K9" s="52">
        <f>'Tournoi découverte'!S$10</f>
        <v>188</v>
      </c>
      <c r="O9" s="18"/>
    </row>
    <row r="10" spans="1:18" s="17" customFormat="1" ht="18" customHeight="1" x14ac:dyDescent="0.25">
      <c r="A10" s="75">
        <v>6</v>
      </c>
      <c r="B10" s="15" t="str">
        <f>'Tournoi découverte'!A$38</f>
        <v>GASPARD</v>
      </c>
      <c r="C10" s="15" t="str">
        <f>'Tournoi découverte'!B$38</f>
        <v>Eric</v>
      </c>
      <c r="D10" s="20" t="str">
        <f>'Tournoi découverte'!C$38</f>
        <v>AJSLM 1</v>
      </c>
      <c r="E10" s="20" t="str">
        <f>'Tournoi découverte'!D$38</f>
        <v>h</v>
      </c>
      <c r="F10" s="20"/>
      <c r="G10" s="20" t="str">
        <f>'Tournoi découverte'!F$38</f>
        <v>o</v>
      </c>
      <c r="H10" s="203">
        <f>'Tournoi découverte'!P$38</f>
        <v>968</v>
      </c>
      <c r="I10" s="92">
        <f>'Tournoi découverte'!Q$38</f>
        <v>1196</v>
      </c>
      <c r="J10" s="21">
        <f>'Tournoi découverte'!R$38</f>
        <v>161.33333333333334</v>
      </c>
      <c r="K10" s="52">
        <f>'Tournoi découverte'!S$38</f>
        <v>182</v>
      </c>
      <c r="O10" s="18"/>
    </row>
    <row r="11" spans="1:18" s="17" customFormat="1" ht="18" customHeight="1" x14ac:dyDescent="0.25">
      <c r="A11" s="75">
        <v>7</v>
      </c>
      <c r="B11" s="15" t="str">
        <f>'Tournoi découverte'!A$3</f>
        <v>LOGER</v>
      </c>
      <c r="C11" s="15" t="str">
        <f>'Tournoi découverte'!B$3</f>
        <v>David</v>
      </c>
      <c r="D11" s="20" t="str">
        <f>'Tournoi découverte'!C$3</f>
        <v>BC Houdan 1</v>
      </c>
      <c r="E11" s="20" t="str">
        <f>'Tournoi découverte'!D$3</f>
        <v>h</v>
      </c>
      <c r="F11" s="20"/>
      <c r="G11" s="20" t="str">
        <f>'Tournoi découverte'!F$3</f>
        <v>o</v>
      </c>
      <c r="H11" s="203">
        <f>'Tournoi découverte'!P$3</f>
        <v>959</v>
      </c>
      <c r="I11" s="92">
        <f>'Tournoi découverte'!Q$3</f>
        <v>1085</v>
      </c>
      <c r="J11" s="21">
        <f>'Tournoi découverte'!R$3</f>
        <v>159.83333333333334</v>
      </c>
      <c r="K11" s="52">
        <f>'Tournoi découverte'!S$3</f>
        <v>180</v>
      </c>
      <c r="O11" s="18"/>
    </row>
    <row r="12" spans="1:18" s="17" customFormat="1" ht="18" customHeight="1" x14ac:dyDescent="0.25">
      <c r="A12" s="75">
        <v>8</v>
      </c>
      <c r="B12" s="15" t="str">
        <f>'Tournoi découverte'!A$39</f>
        <v>QUINOL</v>
      </c>
      <c r="C12" s="15" t="str">
        <f>'Tournoi découverte'!B$39</f>
        <v>Jacques</v>
      </c>
      <c r="D12" s="20" t="str">
        <f>'Tournoi découverte'!C$39</f>
        <v>AJSLM 1</v>
      </c>
      <c r="E12" s="20" t="str">
        <f>'Tournoi découverte'!D$39</f>
        <v>h</v>
      </c>
      <c r="F12" s="20"/>
      <c r="G12" s="20" t="str">
        <f>'Tournoi découverte'!F$39</f>
        <v>o</v>
      </c>
      <c r="H12" s="193">
        <f>'Tournoi découverte'!P$39</f>
        <v>937</v>
      </c>
      <c r="I12" s="130">
        <f>'Tournoi découverte'!Q$39</f>
        <v>1117</v>
      </c>
      <c r="J12" s="21">
        <f>'Tournoi découverte'!R$39</f>
        <v>156.16666666666666</v>
      </c>
      <c r="K12" s="52">
        <f>'Tournoi découverte'!S$39</f>
        <v>202</v>
      </c>
      <c r="O12" s="18"/>
    </row>
    <row r="13" spans="1:18" s="17" customFormat="1" ht="18" customHeight="1" x14ac:dyDescent="0.25">
      <c r="A13" s="75">
        <v>9</v>
      </c>
      <c r="B13" s="15" t="str">
        <f>'Tournoi découverte'!A$14</f>
        <v>DELORT</v>
      </c>
      <c r="C13" s="15" t="str">
        <f>'Tournoi découverte'!B$14</f>
        <v>Philippe</v>
      </c>
      <c r="D13" s="20" t="str">
        <f>'Tournoi découverte'!C$14</f>
        <v>BCP/FBA 1</v>
      </c>
      <c r="E13" s="20" t="str">
        <f>'Tournoi découverte'!D$14</f>
        <v>h</v>
      </c>
      <c r="F13" s="20"/>
      <c r="G13" s="20" t="str">
        <f>'Tournoi découverte'!F$14</f>
        <v>o</v>
      </c>
      <c r="H13" s="203">
        <f>'Tournoi découverte'!P$14</f>
        <v>927</v>
      </c>
      <c r="I13" s="92">
        <f>'Tournoi découverte'!Q$14</f>
        <v>1113</v>
      </c>
      <c r="J13" s="21">
        <f>'Tournoi découverte'!R$14</f>
        <v>154.5</v>
      </c>
      <c r="K13" s="52">
        <f>'Tournoi découverte'!S$14</f>
        <v>183</v>
      </c>
      <c r="O13" s="18"/>
    </row>
    <row r="14" spans="1:18" s="17" customFormat="1" ht="18" customHeight="1" x14ac:dyDescent="0.25">
      <c r="A14" s="75">
        <v>10</v>
      </c>
      <c r="B14" s="15" t="str">
        <f>'Tournoi découverte'!A$26</f>
        <v>LE FILOUS</v>
      </c>
      <c r="C14" s="15" t="str">
        <f>'Tournoi découverte'!B$26</f>
        <v>Damien</v>
      </c>
      <c r="D14" s="20" t="str">
        <f>'Tournoi découverte'!C$26</f>
        <v>BC Plaisir 4</v>
      </c>
      <c r="E14" s="20" t="str">
        <f>'Tournoi découverte'!D$26</f>
        <v>h</v>
      </c>
      <c r="F14" s="20"/>
      <c r="G14" s="20" t="str">
        <f>'Tournoi découverte'!F$26</f>
        <v>o</v>
      </c>
      <c r="H14" s="203">
        <f>'Tournoi découverte'!P$26</f>
        <v>923</v>
      </c>
      <c r="I14" s="92">
        <f>'Tournoi découverte'!Q$26</f>
        <v>1187</v>
      </c>
      <c r="J14" s="21">
        <f>'Tournoi découverte'!R$26</f>
        <v>153.83333333333334</v>
      </c>
      <c r="K14" s="52">
        <f>'Tournoi découverte'!S$26</f>
        <v>170</v>
      </c>
      <c r="O14" s="18"/>
    </row>
    <row r="15" spans="1:18" s="17" customFormat="1" ht="18" customHeight="1" x14ac:dyDescent="0.25">
      <c r="A15" s="75">
        <v>11</v>
      </c>
      <c r="B15" s="15" t="str">
        <f>'Tournoi découverte'!A$22</f>
        <v>BOUZOU</v>
      </c>
      <c r="C15" s="15" t="str">
        <f>'Tournoi découverte'!B$22</f>
        <v>Francis</v>
      </c>
      <c r="D15" s="20" t="str">
        <f>'Tournoi découverte'!C$22</f>
        <v>BC Plaisir 3</v>
      </c>
      <c r="E15" s="20" t="str">
        <f>'Tournoi découverte'!D$22</f>
        <v>h</v>
      </c>
      <c r="F15" s="20"/>
      <c r="G15" s="20" t="str">
        <f>'Tournoi découverte'!F$22</f>
        <v>o</v>
      </c>
      <c r="H15" s="203">
        <f>'Tournoi découverte'!P$22</f>
        <v>921</v>
      </c>
      <c r="I15" s="92">
        <f>'Tournoi découverte'!Q$22</f>
        <v>1185</v>
      </c>
      <c r="J15" s="21">
        <f>'Tournoi découverte'!R$22</f>
        <v>153.5</v>
      </c>
      <c r="K15" s="52">
        <f>'Tournoi découverte'!S$22</f>
        <v>193</v>
      </c>
      <c r="O15" s="18"/>
    </row>
    <row r="16" spans="1:18" s="17" customFormat="1" ht="18" customHeight="1" x14ac:dyDescent="0.25">
      <c r="A16" s="75">
        <v>12</v>
      </c>
      <c r="B16" s="15" t="str">
        <f>'Tournoi découverte'!A$7</f>
        <v>LEFRANCOIS</v>
      </c>
      <c r="C16" s="15" t="str">
        <f>'Tournoi découverte'!B$7</f>
        <v>Ludovic</v>
      </c>
      <c r="D16" s="20" t="str">
        <f>'Tournoi découverte'!C$7</f>
        <v>BC Houdan 2</v>
      </c>
      <c r="E16" s="20" t="str">
        <f>'Tournoi découverte'!D$7</f>
        <v>h</v>
      </c>
      <c r="F16" s="20"/>
      <c r="G16" s="20" t="str">
        <f>'Tournoi découverte'!F$7</f>
        <v>o</v>
      </c>
      <c r="H16" s="203">
        <f>'Tournoi découverte'!P$7</f>
        <v>915</v>
      </c>
      <c r="I16" s="92">
        <f>'Tournoi découverte'!Q$7</f>
        <v>1083</v>
      </c>
      <c r="J16" s="21">
        <f>'Tournoi découverte'!R$7</f>
        <v>152.5</v>
      </c>
      <c r="K16" s="52">
        <f>'Tournoi découverte'!S$7</f>
        <v>178</v>
      </c>
      <c r="O16" s="18"/>
    </row>
    <row r="17" spans="1:18" s="17" customFormat="1" ht="18" customHeight="1" x14ac:dyDescent="0.25">
      <c r="A17" s="75">
        <v>13</v>
      </c>
      <c r="B17" s="15" t="str">
        <f>'Tournoi découverte'!A$30</f>
        <v>LE FILOUS</v>
      </c>
      <c r="C17" s="15" t="str">
        <f>'Tournoi découverte'!B$30</f>
        <v>Claude</v>
      </c>
      <c r="D17" s="20" t="str">
        <f>'Tournoi découverte'!C$30</f>
        <v>BC Plaisir 5</v>
      </c>
      <c r="E17" s="20" t="str">
        <f>'Tournoi découverte'!D$30</f>
        <v>h</v>
      </c>
      <c r="F17" s="20"/>
      <c r="G17" s="20" t="str">
        <f>'Tournoi découverte'!F$30</f>
        <v>o</v>
      </c>
      <c r="H17" s="203">
        <f>'Tournoi découverte'!P$30</f>
        <v>846</v>
      </c>
      <c r="I17" s="92">
        <f>'Tournoi découverte'!Q$30</f>
        <v>1122</v>
      </c>
      <c r="J17" s="21">
        <f>'Tournoi découverte'!R$30</f>
        <v>141</v>
      </c>
      <c r="K17" s="52">
        <f>'Tournoi découverte'!S$30</f>
        <v>151</v>
      </c>
      <c r="O17" s="18"/>
    </row>
    <row r="18" spans="1:18" s="17" customFormat="1" ht="18" customHeight="1" x14ac:dyDescent="0.25">
      <c r="A18" s="75">
        <v>14</v>
      </c>
      <c r="B18" s="15" t="str">
        <f>'Tournoi découverte'!A$34</f>
        <v>BONNET</v>
      </c>
      <c r="C18" s="15" t="str">
        <f>'Tournoi découverte'!B$34</f>
        <v>Jean Claude</v>
      </c>
      <c r="D18" s="20" t="str">
        <f>'Tournoi découverte'!C$34</f>
        <v>BC Plaisir 6</v>
      </c>
      <c r="E18" s="20" t="str">
        <f>'Tournoi découverte'!D$34</f>
        <v>h</v>
      </c>
      <c r="F18" s="20"/>
      <c r="G18" s="20" t="str">
        <f>'Tournoi découverte'!F$34</f>
        <v>o</v>
      </c>
      <c r="H18" s="203">
        <f>'Tournoi découverte'!P$34</f>
        <v>839</v>
      </c>
      <c r="I18" s="92">
        <f>'Tournoi découverte'!Q$34</f>
        <v>1073</v>
      </c>
      <c r="J18" s="21">
        <f>'Tournoi découverte'!R$34</f>
        <v>139.83333333333334</v>
      </c>
      <c r="K18" s="52">
        <f>'Tournoi découverte'!S$34</f>
        <v>158</v>
      </c>
      <c r="O18" s="18"/>
    </row>
    <row r="19" spans="1:18" s="17" customFormat="1" ht="18" customHeight="1" x14ac:dyDescent="0.25">
      <c r="A19" s="75">
        <v>15</v>
      </c>
      <c r="B19" s="15" t="str">
        <f>'Tournoi découverte'!A$18</f>
        <v>CROVATTO</v>
      </c>
      <c r="C19" s="15" t="str">
        <f>'Tournoi découverte'!B$18</f>
        <v>Philippe</v>
      </c>
      <c r="D19" s="20" t="str">
        <f>'Tournoi découverte'!C$18</f>
        <v>BC Plaisir 2</v>
      </c>
      <c r="E19" s="20" t="str">
        <f>'Tournoi découverte'!D$18</f>
        <v>h</v>
      </c>
      <c r="F19" s="20"/>
      <c r="G19" s="20" t="str">
        <f>'Tournoi découverte'!F$18</f>
        <v>o</v>
      </c>
      <c r="H19" s="203">
        <f>'Tournoi découverte'!P$18</f>
        <v>815</v>
      </c>
      <c r="I19" s="92">
        <f>'Tournoi découverte'!Q$18</f>
        <v>1079</v>
      </c>
      <c r="J19" s="21">
        <f>'Tournoi découverte'!R$18</f>
        <v>135.83333333333334</v>
      </c>
      <c r="K19" s="52">
        <f>'Tournoi découverte'!S$18</f>
        <v>138</v>
      </c>
      <c r="O19" s="18"/>
    </row>
    <row r="20" spans="1:18" s="17" customFormat="1" ht="18" customHeight="1" x14ac:dyDescent="0.25">
      <c r="A20" s="75">
        <v>16</v>
      </c>
      <c r="B20" s="15" t="str">
        <f>'Tournoi découverte'!A$42</f>
        <v>BOUGIE</v>
      </c>
      <c r="C20" s="15" t="str">
        <f>'Tournoi découverte'!B$42</f>
        <v>Cyril</v>
      </c>
      <c r="D20" s="20" t="str">
        <f>'Tournoi découverte'!C$42</f>
        <v>BC Rambouillet 1</v>
      </c>
      <c r="E20" s="20" t="str">
        <f>'Tournoi découverte'!D$42</f>
        <v>h</v>
      </c>
      <c r="F20" s="20"/>
      <c r="G20" s="20" t="str">
        <f>'Tournoi découverte'!F$42</f>
        <v>o</v>
      </c>
      <c r="H20" s="203">
        <f>'Tournoi découverte'!P$42</f>
        <v>760</v>
      </c>
      <c r="I20" s="92">
        <f>'Tournoi découverte'!Q$42</f>
        <v>1108</v>
      </c>
      <c r="J20" s="21">
        <f>'Tournoi découverte'!R$42</f>
        <v>126.66666666666667</v>
      </c>
      <c r="K20" s="52">
        <f>'Tournoi découverte'!S$42</f>
        <v>163</v>
      </c>
      <c r="O20" s="18"/>
    </row>
    <row r="21" spans="1:18" s="17" customFormat="1" ht="18" customHeight="1" x14ac:dyDescent="0.25">
      <c r="A21" s="75">
        <v>17</v>
      </c>
      <c r="B21" s="15" t="str">
        <f>'Tournoi découverte'!A$35</f>
        <v>POIRIER</v>
      </c>
      <c r="C21" s="15" t="str">
        <f>'Tournoi découverte'!B$35</f>
        <v>Baptiste</v>
      </c>
      <c r="D21" s="20" t="str">
        <f>'Tournoi découverte'!C$35</f>
        <v>BC Plaisir 6</v>
      </c>
      <c r="E21" s="20" t="str">
        <f>'Tournoi découverte'!D$35</f>
        <v>h</v>
      </c>
      <c r="F21" s="20"/>
      <c r="G21" s="20" t="str">
        <f>'Tournoi découverte'!F$35</f>
        <v>o</v>
      </c>
      <c r="H21" s="203">
        <f>'Tournoi découverte'!P$35</f>
        <v>639</v>
      </c>
      <c r="I21" s="92">
        <f>'Tournoi découverte'!Q$35</f>
        <v>1137</v>
      </c>
      <c r="J21" s="21">
        <f>'Tournoi découverte'!R$35</f>
        <v>106.5</v>
      </c>
      <c r="K21" s="52">
        <f>'Tournoi découverte'!S$35</f>
        <v>114</v>
      </c>
      <c r="O21" s="18"/>
    </row>
    <row r="22" spans="1:18" s="17" customFormat="1" ht="18" customHeight="1" x14ac:dyDescent="0.25">
      <c r="A22" s="46">
        <v>18</v>
      </c>
      <c r="B22" s="67" t="str">
        <f>'Tournoi découverte'!A$23</f>
        <v>CASTELLI</v>
      </c>
      <c r="C22" s="67" t="str">
        <f>'Tournoi découverte'!B$23</f>
        <v>Mathéo</v>
      </c>
      <c r="D22" s="111" t="str">
        <f>'Tournoi découverte'!C$23</f>
        <v>BC Plaisir 3</v>
      </c>
      <c r="E22" s="111" t="str">
        <f>'Tournoi découverte'!D$23</f>
        <v>h</v>
      </c>
      <c r="F22" s="111"/>
      <c r="G22" s="111" t="str">
        <f>'Tournoi découverte'!F$23</f>
        <v>o</v>
      </c>
      <c r="H22" s="203">
        <f>'Tournoi découverte'!P$23</f>
        <v>557</v>
      </c>
      <c r="I22" s="92">
        <f>'Tournoi découverte'!Q$23</f>
        <v>935</v>
      </c>
      <c r="J22" s="21">
        <f>'Tournoi découverte'!R$23</f>
        <v>92.833333333333329</v>
      </c>
      <c r="K22" s="52">
        <f>'Tournoi découverte'!S$23</f>
        <v>109</v>
      </c>
      <c r="O22" s="18"/>
    </row>
    <row r="23" spans="1:18" s="17" customFormat="1" ht="18" customHeight="1" x14ac:dyDescent="0.25">
      <c r="A23" s="46">
        <v>19</v>
      </c>
      <c r="B23" s="67" t="str">
        <f>'Tournoi découverte'!A$31</f>
        <v>LE FLOCH</v>
      </c>
      <c r="C23" s="67" t="str">
        <f>'Tournoi découverte'!B$31</f>
        <v>Erwan</v>
      </c>
      <c r="D23" s="111" t="str">
        <f>'Tournoi découverte'!C$31</f>
        <v>BC Plaisir 5</v>
      </c>
      <c r="E23" s="111" t="str">
        <f>'Tournoi découverte'!D$31</f>
        <v>h</v>
      </c>
      <c r="F23" s="111"/>
      <c r="G23" s="111" t="str">
        <f>'Tournoi découverte'!F$31</f>
        <v>o</v>
      </c>
      <c r="H23" s="203">
        <f>'Tournoi découverte'!P$31</f>
        <v>398</v>
      </c>
      <c r="I23" s="92">
        <f>'Tournoi découverte'!Q$31</f>
        <v>734</v>
      </c>
      <c r="J23" s="21">
        <f>'Tournoi découverte'!R$31</f>
        <v>66.333333333333329</v>
      </c>
      <c r="K23" s="52">
        <f>'Tournoi découverte'!S$31</f>
        <v>81</v>
      </c>
      <c r="O23" s="18"/>
    </row>
    <row r="24" spans="1:18" s="17" customFormat="1" ht="18" customHeight="1" x14ac:dyDescent="0.25">
      <c r="A24" s="46"/>
      <c r="B24" s="15"/>
      <c r="C24" s="15"/>
      <c r="D24" s="20"/>
      <c r="E24" s="20"/>
      <c r="F24" s="20"/>
      <c r="G24" s="20"/>
      <c r="H24" s="203"/>
      <c r="I24" s="92"/>
      <c r="J24" s="21"/>
      <c r="K24" s="52"/>
      <c r="O24" s="18"/>
    </row>
    <row r="25" spans="1:18" s="17" customFormat="1" ht="18" customHeight="1" thickBot="1" x14ac:dyDescent="0.3">
      <c r="A25" s="58"/>
      <c r="B25" s="58"/>
      <c r="C25" s="58"/>
      <c r="D25" s="26"/>
      <c r="E25" s="31"/>
      <c r="F25" s="31"/>
      <c r="G25" s="32"/>
      <c r="H25" s="204"/>
      <c r="I25" s="132"/>
      <c r="J25" s="32"/>
      <c r="K25" s="53"/>
      <c r="O25" s="18"/>
    </row>
    <row r="26" spans="1:18" s="17" customFormat="1" ht="18" customHeight="1" x14ac:dyDescent="0.25">
      <c r="A26" s="101"/>
      <c r="G26" s="18"/>
      <c r="H26" s="54"/>
      <c r="I26" s="54"/>
      <c r="J26" s="18"/>
      <c r="K26" s="54"/>
      <c r="O26" s="18"/>
    </row>
    <row r="27" spans="1:18" s="17" customFormat="1" ht="36" customHeight="1" thickBot="1" x14ac:dyDescent="0.3">
      <c r="A27" s="102"/>
      <c r="B27" s="59" t="s">
        <v>64</v>
      </c>
      <c r="G27" s="18"/>
      <c r="H27" s="54"/>
      <c r="I27" s="54"/>
      <c r="J27" s="18"/>
      <c r="K27" s="54"/>
      <c r="O27" s="18"/>
    </row>
    <row r="28" spans="1:18" s="17" customFormat="1" ht="18" customHeight="1" x14ac:dyDescent="0.25">
      <c r="A28" s="68" t="s">
        <v>26</v>
      </c>
      <c r="B28" s="66" t="s">
        <v>0</v>
      </c>
      <c r="C28" s="24" t="s">
        <v>1</v>
      </c>
      <c r="D28" s="22" t="s">
        <v>28</v>
      </c>
      <c r="E28" s="24" t="s">
        <v>2</v>
      </c>
      <c r="F28" s="24"/>
      <c r="G28" s="24" t="s">
        <v>3</v>
      </c>
      <c r="H28" s="131" t="s">
        <v>133</v>
      </c>
      <c r="I28" s="195" t="s">
        <v>106</v>
      </c>
      <c r="J28" s="23" t="s">
        <v>134</v>
      </c>
      <c r="K28" s="60" t="s">
        <v>108</v>
      </c>
      <c r="Q28" s="18"/>
      <c r="R28" s="18"/>
    </row>
    <row r="29" spans="1:18" s="17" customFormat="1" ht="18" customHeight="1" x14ac:dyDescent="0.25">
      <c r="A29" s="75">
        <v>1</v>
      </c>
      <c r="B29" s="15" t="str">
        <f>'Tournoi découverte'!A$6</f>
        <v>FACON</v>
      </c>
      <c r="C29" s="15" t="str">
        <f>'Tournoi découverte'!B$6</f>
        <v>Julien</v>
      </c>
      <c r="D29" s="20" t="str">
        <f>'Tournoi découverte'!C$6</f>
        <v>BC Houdan 2</v>
      </c>
      <c r="E29" s="20" t="str">
        <f>'Tournoi découverte'!D$6</f>
        <v>h</v>
      </c>
      <c r="F29" s="20"/>
      <c r="G29" s="20" t="str">
        <f>'Tournoi découverte'!F$6</f>
        <v>o</v>
      </c>
      <c r="H29" s="92">
        <f>'Tournoi découverte'!P$6</f>
        <v>1308</v>
      </c>
      <c r="I29" s="198">
        <f>'Tournoi découverte'!Q$6</f>
        <v>1404</v>
      </c>
      <c r="J29" s="21">
        <f>'Tournoi découverte'!R$6</f>
        <v>218</v>
      </c>
      <c r="K29" s="52">
        <f>'Tournoi découverte'!S$6</f>
        <v>289</v>
      </c>
      <c r="O29" s="18"/>
    </row>
    <row r="30" spans="1:18" s="17" customFormat="1" ht="18" customHeight="1" x14ac:dyDescent="0.25">
      <c r="A30" s="46">
        <v>2</v>
      </c>
      <c r="B30" s="15" t="str">
        <f>'Tournoi découverte'!A$15</f>
        <v>BULOIS</v>
      </c>
      <c r="C30" s="15" t="str">
        <f>'Tournoi découverte'!B$15</f>
        <v>Christian</v>
      </c>
      <c r="D30" s="20" t="str">
        <f>'Tournoi découverte'!C$15</f>
        <v>BCP/FBA 1</v>
      </c>
      <c r="E30" s="20" t="str">
        <f>'Tournoi découverte'!D$15</f>
        <v>h</v>
      </c>
      <c r="F30" s="20"/>
      <c r="G30" s="20" t="str">
        <f>'Tournoi découverte'!F$15</f>
        <v>o</v>
      </c>
      <c r="H30" s="92">
        <f>'Tournoi découverte'!P$15</f>
        <v>1061</v>
      </c>
      <c r="I30" s="198">
        <f>'Tournoi découverte'!Q$15</f>
        <v>1253</v>
      </c>
      <c r="J30" s="21">
        <f>'Tournoi découverte'!R$15</f>
        <v>176.83333333333334</v>
      </c>
      <c r="K30" s="52">
        <f>'Tournoi découverte'!S$15</f>
        <v>201</v>
      </c>
      <c r="O30" s="18"/>
    </row>
    <row r="31" spans="1:18" s="17" customFormat="1" ht="18" customHeight="1" x14ac:dyDescent="0.25">
      <c r="A31" s="75">
        <v>3</v>
      </c>
      <c r="B31" s="15" t="str">
        <f>'Tournoi découverte'!A$38</f>
        <v>GASPARD</v>
      </c>
      <c r="C31" s="15" t="str">
        <f>'Tournoi découverte'!B$38</f>
        <v>Eric</v>
      </c>
      <c r="D31" s="20" t="str">
        <f>'Tournoi découverte'!C$38</f>
        <v>AJSLM 1</v>
      </c>
      <c r="E31" s="20" t="str">
        <f>'Tournoi découverte'!D$38</f>
        <v>h</v>
      </c>
      <c r="F31" s="20"/>
      <c r="G31" s="20" t="str">
        <f>'Tournoi découverte'!F$38</f>
        <v>o</v>
      </c>
      <c r="H31" s="92">
        <f>'Tournoi découverte'!P$38</f>
        <v>968</v>
      </c>
      <c r="I31" s="198">
        <f>'Tournoi découverte'!Q$38</f>
        <v>1196</v>
      </c>
      <c r="J31" s="21">
        <f>'Tournoi découverte'!R$38</f>
        <v>161.33333333333334</v>
      </c>
      <c r="K31" s="52">
        <f>'Tournoi découverte'!S$38</f>
        <v>182</v>
      </c>
      <c r="O31" s="18"/>
    </row>
    <row r="32" spans="1:18" s="17" customFormat="1" ht="18" customHeight="1" x14ac:dyDescent="0.25">
      <c r="A32" s="46">
        <v>4</v>
      </c>
      <c r="B32" s="15" t="str">
        <f>'Tournoi découverte'!A$11</f>
        <v>EPINETTE</v>
      </c>
      <c r="C32" s="15" t="str">
        <f>'Tournoi découverte'!B$11</f>
        <v>Franck</v>
      </c>
      <c r="D32" s="20" t="str">
        <f>'Tournoi découverte'!C$11</f>
        <v>BC Houdan 3</v>
      </c>
      <c r="E32" s="20" t="str">
        <f>'Tournoi découverte'!D$11</f>
        <v>h</v>
      </c>
      <c r="F32" s="20"/>
      <c r="G32" s="20" t="str">
        <f>'Tournoi découverte'!F$11</f>
        <v>o</v>
      </c>
      <c r="H32" s="92">
        <f>'Tournoi découverte'!P$11</f>
        <v>1100</v>
      </c>
      <c r="I32" s="198">
        <f>'Tournoi découverte'!Q$11</f>
        <v>1196</v>
      </c>
      <c r="J32" s="21">
        <f>'Tournoi découverte'!R$11</f>
        <v>183.33333333333334</v>
      </c>
      <c r="K32" s="52">
        <f>'Tournoi découverte'!S$11</f>
        <v>215</v>
      </c>
      <c r="O32" s="18"/>
    </row>
    <row r="33" spans="1:15" s="17" customFormat="1" ht="18" customHeight="1" x14ac:dyDescent="0.25">
      <c r="A33" s="46">
        <v>5</v>
      </c>
      <c r="B33" s="15" t="str">
        <f>'Tournoi découverte'!A$26</f>
        <v>LE FILOUS</v>
      </c>
      <c r="C33" s="15" t="str">
        <f>'Tournoi découverte'!B$26</f>
        <v>Damien</v>
      </c>
      <c r="D33" s="20" t="str">
        <f>'Tournoi découverte'!C$26</f>
        <v>BC Plaisir 4</v>
      </c>
      <c r="E33" s="20" t="str">
        <f>'Tournoi découverte'!D$26</f>
        <v>h</v>
      </c>
      <c r="F33" s="20"/>
      <c r="G33" s="20" t="str">
        <f>'Tournoi découverte'!F$26</f>
        <v>o</v>
      </c>
      <c r="H33" s="92">
        <f>'Tournoi découverte'!P$26</f>
        <v>923</v>
      </c>
      <c r="I33" s="198">
        <f>'Tournoi découverte'!Q$26</f>
        <v>1187</v>
      </c>
      <c r="J33" s="21">
        <f>'Tournoi découverte'!R$26</f>
        <v>153.83333333333334</v>
      </c>
      <c r="K33" s="52">
        <f>'Tournoi découverte'!S$26</f>
        <v>170</v>
      </c>
      <c r="O33" s="18"/>
    </row>
    <row r="34" spans="1:15" s="17" customFormat="1" ht="18" customHeight="1" x14ac:dyDescent="0.25">
      <c r="A34" s="46">
        <v>6</v>
      </c>
      <c r="B34" s="15" t="str">
        <f>'Tournoi découverte'!A$22</f>
        <v>BOUZOU</v>
      </c>
      <c r="C34" s="15" t="str">
        <f>'Tournoi découverte'!B$22</f>
        <v>Francis</v>
      </c>
      <c r="D34" s="20" t="str">
        <f>'Tournoi découverte'!C$22</f>
        <v>BC Plaisir 3</v>
      </c>
      <c r="E34" s="20" t="str">
        <f>'Tournoi découverte'!D$22</f>
        <v>h</v>
      </c>
      <c r="F34" s="20"/>
      <c r="G34" s="20" t="str">
        <f>'Tournoi découverte'!F$22</f>
        <v>o</v>
      </c>
      <c r="H34" s="92">
        <f>'Tournoi découverte'!P$22</f>
        <v>921</v>
      </c>
      <c r="I34" s="198">
        <f>'Tournoi découverte'!Q$22</f>
        <v>1185</v>
      </c>
      <c r="J34" s="21">
        <f>'Tournoi découverte'!R$22</f>
        <v>153.5</v>
      </c>
      <c r="K34" s="52">
        <f>'Tournoi découverte'!S$22</f>
        <v>193</v>
      </c>
      <c r="O34" s="18"/>
    </row>
    <row r="35" spans="1:15" s="17" customFormat="1" ht="18" customHeight="1" x14ac:dyDescent="0.25">
      <c r="A35" s="46">
        <v>7</v>
      </c>
      <c r="B35" s="15" t="str">
        <f>'Tournoi découverte'!A$2</f>
        <v>DE SOUSA</v>
      </c>
      <c r="C35" s="15" t="str">
        <f>'Tournoi découverte'!B$2</f>
        <v>Gaspar</v>
      </c>
      <c r="D35" s="20" t="str">
        <f>'Tournoi découverte'!C$2</f>
        <v>BC Houdan 1</v>
      </c>
      <c r="E35" s="20" t="str">
        <f>'Tournoi découverte'!D$2</f>
        <v>h</v>
      </c>
      <c r="F35" s="20"/>
      <c r="G35" s="20" t="str">
        <f>'Tournoi découverte'!F$2</f>
        <v>o</v>
      </c>
      <c r="H35" s="92">
        <f>'Tournoi découverte'!P$2</f>
        <v>1082</v>
      </c>
      <c r="I35" s="198">
        <f>'Tournoi découverte'!Q$2</f>
        <v>1160</v>
      </c>
      <c r="J35" s="21">
        <f>'Tournoi découverte'!R$2</f>
        <v>180.33333333333334</v>
      </c>
      <c r="K35" s="52">
        <f>'Tournoi découverte'!S$2</f>
        <v>204</v>
      </c>
      <c r="O35" s="18"/>
    </row>
    <row r="36" spans="1:15" s="17" customFormat="1" ht="18" customHeight="1" x14ac:dyDescent="0.25">
      <c r="A36" s="46">
        <v>8</v>
      </c>
      <c r="B36" s="15" t="str">
        <f>'Tournoi découverte'!A$35</f>
        <v>POIRIER</v>
      </c>
      <c r="C36" s="15" t="str">
        <f>'Tournoi découverte'!B$35</f>
        <v>Baptiste</v>
      </c>
      <c r="D36" s="20" t="str">
        <f>'Tournoi découverte'!C$35</f>
        <v>BC Plaisir 6</v>
      </c>
      <c r="E36" s="20" t="str">
        <f>'Tournoi découverte'!D$35</f>
        <v>h</v>
      </c>
      <c r="F36" s="20"/>
      <c r="G36" s="20" t="str">
        <f>'Tournoi découverte'!F$35</f>
        <v>o</v>
      </c>
      <c r="H36" s="92">
        <f>'Tournoi découverte'!P$35</f>
        <v>639</v>
      </c>
      <c r="I36" s="198">
        <f>'Tournoi découverte'!Q$35</f>
        <v>1137</v>
      </c>
      <c r="J36" s="21">
        <f>'Tournoi découverte'!R$35</f>
        <v>106.5</v>
      </c>
      <c r="K36" s="52">
        <f>'Tournoi découverte'!S$35</f>
        <v>114</v>
      </c>
      <c r="O36" s="18"/>
    </row>
    <row r="37" spans="1:15" s="17" customFormat="1" ht="18" customHeight="1" x14ac:dyDescent="0.25">
      <c r="A37" s="83">
        <v>9</v>
      </c>
      <c r="B37" s="15" t="str">
        <f>'Tournoi découverte'!A$10</f>
        <v>DUFEUTRELLE</v>
      </c>
      <c r="C37" s="15" t="str">
        <f>'Tournoi découverte'!B$10</f>
        <v>Bruno</v>
      </c>
      <c r="D37" s="20" t="str">
        <f>'Tournoi découverte'!C$10</f>
        <v>BC Houdan 3</v>
      </c>
      <c r="E37" s="20" t="str">
        <f>'Tournoi découverte'!D$10</f>
        <v>h</v>
      </c>
      <c r="F37" s="20"/>
      <c r="G37" s="20" t="str">
        <f>'Tournoi découverte'!F$10</f>
        <v>o</v>
      </c>
      <c r="H37" s="92">
        <f>'Tournoi découverte'!P$10</f>
        <v>1037</v>
      </c>
      <c r="I37" s="198">
        <f>'Tournoi découverte'!Q$10</f>
        <v>1127</v>
      </c>
      <c r="J37" s="21">
        <f>'Tournoi découverte'!R$10</f>
        <v>172.83333333333334</v>
      </c>
      <c r="K37" s="52">
        <f>'Tournoi découverte'!S$10</f>
        <v>188</v>
      </c>
      <c r="O37" s="18"/>
    </row>
    <row r="38" spans="1:15" s="17" customFormat="1" ht="18" customHeight="1" x14ac:dyDescent="0.25">
      <c r="A38" s="83">
        <v>10</v>
      </c>
      <c r="B38" s="15" t="str">
        <f>'Tournoi découverte'!A$30</f>
        <v>LE FILOUS</v>
      </c>
      <c r="C38" s="15" t="str">
        <f>'Tournoi découverte'!B$30</f>
        <v>Claude</v>
      </c>
      <c r="D38" s="20" t="str">
        <f>'Tournoi découverte'!C$30</f>
        <v>BC Plaisir 5</v>
      </c>
      <c r="E38" s="20" t="str">
        <f>'Tournoi découverte'!D$30</f>
        <v>h</v>
      </c>
      <c r="F38" s="20"/>
      <c r="G38" s="20" t="str">
        <f>'Tournoi découverte'!F$30</f>
        <v>o</v>
      </c>
      <c r="H38" s="92">
        <f>'Tournoi découverte'!P$30</f>
        <v>846</v>
      </c>
      <c r="I38" s="198">
        <f>'Tournoi découverte'!Q$30</f>
        <v>1122</v>
      </c>
      <c r="J38" s="21">
        <f>'Tournoi découverte'!R$30</f>
        <v>141</v>
      </c>
      <c r="K38" s="52">
        <f>'Tournoi découverte'!S$30</f>
        <v>151</v>
      </c>
      <c r="O38" s="18"/>
    </row>
    <row r="39" spans="1:15" s="17" customFormat="1" ht="18" customHeight="1" x14ac:dyDescent="0.25">
      <c r="A39" s="83">
        <v>11</v>
      </c>
      <c r="B39" s="15" t="str">
        <f>'Tournoi découverte'!A$39</f>
        <v>QUINOL</v>
      </c>
      <c r="C39" s="15" t="str">
        <f>'Tournoi découverte'!B$39</f>
        <v>Jacques</v>
      </c>
      <c r="D39" s="20" t="str">
        <f>'Tournoi découverte'!C$39</f>
        <v>AJSLM 1</v>
      </c>
      <c r="E39" s="20" t="str">
        <f>'Tournoi découverte'!D$39</f>
        <v>h</v>
      </c>
      <c r="F39" s="20"/>
      <c r="G39" s="20" t="str">
        <f>'Tournoi découverte'!F$39</f>
        <v>o</v>
      </c>
      <c r="H39" s="130">
        <f>'Tournoi découverte'!P$39</f>
        <v>937</v>
      </c>
      <c r="I39" s="198">
        <f>'Tournoi découverte'!Q$39</f>
        <v>1117</v>
      </c>
      <c r="J39" s="21">
        <f>'Tournoi découverte'!R$39</f>
        <v>156.16666666666666</v>
      </c>
      <c r="K39" s="52">
        <f>'Tournoi découverte'!S$39</f>
        <v>202</v>
      </c>
      <c r="O39" s="18"/>
    </row>
    <row r="40" spans="1:15" s="17" customFormat="1" ht="18" customHeight="1" x14ac:dyDescent="0.25">
      <c r="A40" s="83">
        <v>12</v>
      </c>
      <c r="B40" s="15" t="str">
        <f>'Tournoi découverte'!A$14</f>
        <v>DELORT</v>
      </c>
      <c r="C40" s="15" t="str">
        <f>'Tournoi découverte'!B$14</f>
        <v>Philippe</v>
      </c>
      <c r="D40" s="20" t="str">
        <f>'Tournoi découverte'!C$14</f>
        <v>BCP/FBA 1</v>
      </c>
      <c r="E40" s="20" t="str">
        <f>'Tournoi découverte'!D$14</f>
        <v>h</v>
      </c>
      <c r="F40" s="20"/>
      <c r="G40" s="20" t="str">
        <f>'Tournoi découverte'!F$14</f>
        <v>o</v>
      </c>
      <c r="H40" s="92">
        <f>'Tournoi découverte'!P$14</f>
        <v>927</v>
      </c>
      <c r="I40" s="198">
        <f>'Tournoi découverte'!Q$14</f>
        <v>1113</v>
      </c>
      <c r="J40" s="21">
        <f>'Tournoi découverte'!R$14</f>
        <v>154.5</v>
      </c>
      <c r="K40" s="52">
        <f>'Tournoi découverte'!S$14</f>
        <v>183</v>
      </c>
      <c r="O40" s="18"/>
    </row>
    <row r="41" spans="1:15" s="17" customFormat="1" ht="18" customHeight="1" x14ac:dyDescent="0.25">
      <c r="A41" s="101">
        <v>13</v>
      </c>
      <c r="B41" s="15" t="str">
        <f>'Tournoi découverte'!A$42</f>
        <v>BOUGIE</v>
      </c>
      <c r="C41" s="15" t="str">
        <f>'Tournoi découverte'!B$42</f>
        <v>Cyril</v>
      </c>
      <c r="D41" s="20" t="str">
        <f>'Tournoi découverte'!C$42</f>
        <v>BC Rambouillet 1</v>
      </c>
      <c r="E41" s="20" t="str">
        <f>'Tournoi découverte'!D$42</f>
        <v>h</v>
      </c>
      <c r="F41" s="20"/>
      <c r="G41" s="20" t="str">
        <f>'Tournoi découverte'!F$42</f>
        <v>o</v>
      </c>
      <c r="H41" s="92">
        <f>'Tournoi découverte'!P$42</f>
        <v>760</v>
      </c>
      <c r="I41" s="198">
        <f>'Tournoi découverte'!Q$42</f>
        <v>1108</v>
      </c>
      <c r="J41" s="21">
        <f>'Tournoi découverte'!R$42</f>
        <v>126.66666666666667</v>
      </c>
      <c r="K41" s="52">
        <f>'Tournoi découverte'!S$42</f>
        <v>163</v>
      </c>
      <c r="O41" s="18"/>
    </row>
    <row r="42" spans="1:15" s="17" customFormat="1" ht="18" customHeight="1" x14ac:dyDescent="0.25">
      <c r="A42" s="101">
        <v>14</v>
      </c>
      <c r="B42" s="15" t="str">
        <f>'Tournoi découverte'!A$3</f>
        <v>LOGER</v>
      </c>
      <c r="C42" s="15" t="str">
        <f>'Tournoi découverte'!B$3</f>
        <v>David</v>
      </c>
      <c r="D42" s="20" t="str">
        <f>'Tournoi découverte'!C$3</f>
        <v>BC Houdan 1</v>
      </c>
      <c r="E42" s="20" t="str">
        <f>'Tournoi découverte'!D$3</f>
        <v>h</v>
      </c>
      <c r="F42" s="20"/>
      <c r="G42" s="20" t="str">
        <f>'Tournoi découverte'!F$3</f>
        <v>o</v>
      </c>
      <c r="H42" s="92">
        <f>'Tournoi découverte'!P$3</f>
        <v>959</v>
      </c>
      <c r="I42" s="198">
        <f>'Tournoi découverte'!Q$3</f>
        <v>1085</v>
      </c>
      <c r="J42" s="21">
        <f>'Tournoi découverte'!R$3</f>
        <v>159.83333333333334</v>
      </c>
      <c r="K42" s="52">
        <f>'Tournoi découverte'!S$3</f>
        <v>180</v>
      </c>
      <c r="O42" s="18"/>
    </row>
    <row r="43" spans="1:15" s="17" customFormat="1" ht="18" customHeight="1" x14ac:dyDescent="0.25">
      <c r="A43" s="101">
        <v>15</v>
      </c>
      <c r="B43" s="15" t="str">
        <f>'Tournoi découverte'!A$7</f>
        <v>LEFRANCOIS</v>
      </c>
      <c r="C43" s="15" t="str">
        <f>'Tournoi découverte'!B$7</f>
        <v>Ludovic</v>
      </c>
      <c r="D43" s="20" t="str">
        <f>'Tournoi découverte'!C$7</f>
        <v>BC Houdan 2</v>
      </c>
      <c r="E43" s="20" t="str">
        <f>'Tournoi découverte'!D$7</f>
        <v>h</v>
      </c>
      <c r="F43" s="20"/>
      <c r="G43" s="20" t="str">
        <f>'Tournoi découverte'!F$7</f>
        <v>o</v>
      </c>
      <c r="H43" s="92">
        <f>'Tournoi découverte'!P$7</f>
        <v>915</v>
      </c>
      <c r="I43" s="198">
        <f>'Tournoi découverte'!Q$7</f>
        <v>1083</v>
      </c>
      <c r="J43" s="21">
        <f>'Tournoi découverte'!R$7</f>
        <v>152.5</v>
      </c>
      <c r="K43" s="52">
        <f>'Tournoi découverte'!S$7</f>
        <v>178</v>
      </c>
      <c r="O43" s="18"/>
    </row>
    <row r="44" spans="1:15" s="17" customFormat="1" ht="18" customHeight="1" x14ac:dyDescent="0.25">
      <c r="A44" s="101">
        <v>16</v>
      </c>
      <c r="B44" s="15" t="str">
        <f>'Tournoi découverte'!A$18</f>
        <v>CROVATTO</v>
      </c>
      <c r="C44" s="15" t="str">
        <f>'Tournoi découverte'!B$18</f>
        <v>Philippe</v>
      </c>
      <c r="D44" s="20" t="str">
        <f>'Tournoi découverte'!C$18</f>
        <v>BC Plaisir 2</v>
      </c>
      <c r="E44" s="20" t="str">
        <f>'Tournoi découverte'!D$18</f>
        <v>h</v>
      </c>
      <c r="F44" s="20"/>
      <c r="G44" s="20" t="str">
        <f>'Tournoi découverte'!F$18</f>
        <v>o</v>
      </c>
      <c r="H44" s="92">
        <f>'Tournoi découverte'!P$18</f>
        <v>815</v>
      </c>
      <c r="I44" s="198">
        <f>'Tournoi découverte'!Q$18</f>
        <v>1079</v>
      </c>
      <c r="J44" s="21">
        <f>'Tournoi découverte'!R$18</f>
        <v>135.83333333333334</v>
      </c>
      <c r="K44" s="52">
        <f>'Tournoi découverte'!S$18</f>
        <v>138</v>
      </c>
      <c r="O44" s="18"/>
    </row>
    <row r="45" spans="1:15" s="17" customFormat="1" ht="18" customHeight="1" x14ac:dyDescent="0.25">
      <c r="A45" s="185">
        <v>17</v>
      </c>
      <c r="B45" s="15" t="str">
        <f>'Tournoi découverte'!A$34</f>
        <v>BONNET</v>
      </c>
      <c r="C45" s="15" t="str">
        <f>'Tournoi découverte'!B$34</f>
        <v>Jean Claude</v>
      </c>
      <c r="D45" s="20" t="str">
        <f>'Tournoi découverte'!C$34</f>
        <v>BC Plaisir 6</v>
      </c>
      <c r="E45" s="20" t="str">
        <f>'Tournoi découverte'!D$34</f>
        <v>h</v>
      </c>
      <c r="F45" s="20"/>
      <c r="G45" s="20" t="str">
        <f>'Tournoi découverte'!F$34</f>
        <v>o</v>
      </c>
      <c r="H45" s="92">
        <f>'Tournoi découverte'!P$34</f>
        <v>839</v>
      </c>
      <c r="I45" s="198">
        <f>'Tournoi découverte'!Q$34</f>
        <v>1073</v>
      </c>
      <c r="J45" s="21">
        <f>'Tournoi découverte'!R$34</f>
        <v>139.83333333333334</v>
      </c>
      <c r="K45" s="52">
        <f>'Tournoi découverte'!S$34</f>
        <v>158</v>
      </c>
      <c r="O45" s="18"/>
    </row>
    <row r="46" spans="1:15" s="17" customFormat="1" ht="18" customHeight="1" x14ac:dyDescent="0.25">
      <c r="A46" s="205">
        <v>18</v>
      </c>
      <c r="B46" s="67" t="str">
        <f>'Tournoi découverte'!A$23</f>
        <v>CASTELLI</v>
      </c>
      <c r="C46" s="67" t="str">
        <f>'Tournoi découverte'!B$23</f>
        <v>Mathéo</v>
      </c>
      <c r="D46" s="111" t="str">
        <f>'Tournoi découverte'!C$23</f>
        <v>BC Plaisir 3</v>
      </c>
      <c r="E46" s="111" t="str">
        <f>'Tournoi découverte'!D$23</f>
        <v>h</v>
      </c>
      <c r="F46" s="111"/>
      <c r="G46" s="111" t="str">
        <f>'Tournoi découverte'!F$23</f>
        <v>o</v>
      </c>
      <c r="H46" s="92">
        <f>'Tournoi découverte'!P$23</f>
        <v>557</v>
      </c>
      <c r="I46" s="198">
        <f>'Tournoi découverte'!Q$23</f>
        <v>935</v>
      </c>
      <c r="J46" s="21">
        <f>'Tournoi découverte'!R$23</f>
        <v>92.833333333333329</v>
      </c>
      <c r="K46" s="52">
        <f>'Tournoi découverte'!S$23</f>
        <v>109</v>
      </c>
      <c r="O46" s="18"/>
    </row>
    <row r="47" spans="1:15" s="17" customFormat="1" ht="18" customHeight="1" x14ac:dyDescent="0.25">
      <c r="A47" s="185">
        <v>19</v>
      </c>
      <c r="B47" s="62" t="str">
        <f>'Tournoi découverte'!A$31</f>
        <v>LE FLOCH</v>
      </c>
      <c r="C47" s="62" t="str">
        <f>'Tournoi découverte'!B$31</f>
        <v>Erwan</v>
      </c>
      <c r="D47" s="63" t="str">
        <f>'Tournoi découverte'!C$31</f>
        <v>BC Plaisir 5</v>
      </c>
      <c r="E47" s="63" t="str">
        <f>'Tournoi découverte'!D$31</f>
        <v>h</v>
      </c>
      <c r="F47" s="63"/>
      <c r="G47" s="63" t="str">
        <f>'Tournoi découverte'!F$31</f>
        <v>o</v>
      </c>
      <c r="H47" s="186">
        <f>'Tournoi découverte'!P$31</f>
        <v>398</v>
      </c>
      <c r="I47" s="199">
        <f>'Tournoi découverte'!Q$31</f>
        <v>734</v>
      </c>
      <c r="J47" s="64">
        <f>'Tournoi découverte'!R$31</f>
        <v>66.333333333333329</v>
      </c>
      <c r="K47" s="65">
        <f>'Tournoi découverte'!S$31</f>
        <v>81</v>
      </c>
      <c r="O47" s="18"/>
    </row>
    <row r="48" spans="1:15" s="17" customFormat="1" ht="18" customHeight="1" x14ac:dyDescent="0.25">
      <c r="A48" s="185"/>
      <c r="B48" s="62"/>
      <c r="C48" s="62"/>
      <c r="D48" s="63"/>
      <c r="E48" s="63"/>
      <c r="F48" s="63"/>
      <c r="G48" s="63"/>
      <c r="H48" s="186"/>
      <c r="I48" s="199"/>
      <c r="J48" s="64"/>
      <c r="K48" s="65"/>
      <c r="O48" s="18"/>
    </row>
    <row r="49" spans="1:15" s="17" customFormat="1" ht="18" customHeight="1" thickBot="1" x14ac:dyDescent="0.3">
      <c r="A49" s="58"/>
      <c r="B49" s="58"/>
      <c r="C49" s="58"/>
      <c r="D49" s="26"/>
      <c r="E49" s="31"/>
      <c r="F49" s="31"/>
      <c r="G49" s="32"/>
      <c r="H49" s="132"/>
      <c r="I49" s="200"/>
      <c r="J49" s="32"/>
      <c r="K49" s="53"/>
      <c r="O49" s="18"/>
    </row>
    <row r="50" spans="1:15" s="17" customFormat="1" ht="18" customHeight="1" x14ac:dyDescent="0.25">
      <c r="A50" s="30"/>
      <c r="B50" s="30"/>
      <c r="C50" s="30"/>
      <c r="D50" s="28"/>
      <c r="E50" s="27"/>
      <c r="F50" s="27"/>
      <c r="G50" s="107"/>
      <c r="H50" s="133"/>
      <c r="I50" s="133"/>
      <c r="J50" s="107"/>
      <c r="K50" s="108"/>
      <c r="O50" s="18"/>
    </row>
    <row r="51" spans="1:15" s="17" customFormat="1" ht="36" customHeight="1" thickBot="1" x14ac:dyDescent="0.3">
      <c r="B51" s="59" t="s">
        <v>63</v>
      </c>
      <c r="G51" s="18"/>
      <c r="H51" s="54"/>
      <c r="I51" s="54"/>
      <c r="J51" s="18"/>
      <c r="K51" s="54"/>
      <c r="O51" s="18"/>
    </row>
    <row r="52" spans="1:15" ht="18" customHeight="1" x14ac:dyDescent="0.25">
      <c r="A52" s="74" t="s">
        <v>26</v>
      </c>
      <c r="B52" s="66" t="s">
        <v>0</v>
      </c>
      <c r="C52" s="24" t="s">
        <v>1</v>
      </c>
      <c r="D52" s="22" t="s">
        <v>28</v>
      </c>
      <c r="E52" s="24" t="s">
        <v>2</v>
      </c>
      <c r="F52" s="24"/>
      <c r="G52" s="24" t="s">
        <v>3</v>
      </c>
      <c r="H52" s="131" t="s">
        <v>133</v>
      </c>
      <c r="I52" s="134" t="s">
        <v>106</v>
      </c>
      <c r="J52" s="23" t="s">
        <v>134</v>
      </c>
      <c r="K52" s="187" t="s">
        <v>108</v>
      </c>
    </row>
    <row r="53" spans="1:15" ht="18" customHeight="1" x14ac:dyDescent="0.25">
      <c r="A53" s="75">
        <v>1</v>
      </c>
      <c r="B53" s="15" t="str">
        <f>'Tournoi découverte'!A$6</f>
        <v>FACON</v>
      </c>
      <c r="C53" s="15" t="str">
        <f>'Tournoi découverte'!B$6</f>
        <v>Julien</v>
      </c>
      <c r="D53" s="20" t="str">
        <f>'Tournoi découverte'!C$6</f>
        <v>BC Houdan 2</v>
      </c>
      <c r="E53" s="20" t="str">
        <f>'Tournoi découverte'!D$6</f>
        <v>h</v>
      </c>
      <c r="F53" s="20"/>
      <c r="G53" s="20" t="str">
        <f>'Tournoi découverte'!F$6</f>
        <v>o</v>
      </c>
      <c r="H53" s="92">
        <f>'Tournoi découverte'!P$6</f>
        <v>1308</v>
      </c>
      <c r="I53" s="92">
        <f>'Tournoi découverte'!Q$6</f>
        <v>1404</v>
      </c>
      <c r="J53" s="21">
        <f>'Tournoi découverte'!R$6</f>
        <v>218</v>
      </c>
      <c r="K53" s="114">
        <f>'Tournoi découverte'!S$6</f>
        <v>289</v>
      </c>
    </row>
    <row r="54" spans="1:15" ht="18" customHeight="1" x14ac:dyDescent="0.25">
      <c r="A54" s="75">
        <v>2</v>
      </c>
      <c r="B54" s="15" t="str">
        <f>'Tournoi découverte'!A$11</f>
        <v>EPINETTE</v>
      </c>
      <c r="C54" s="15" t="str">
        <f>'Tournoi découverte'!B$11</f>
        <v>Franck</v>
      </c>
      <c r="D54" s="20" t="str">
        <f>'Tournoi découverte'!C$11</f>
        <v>BC Houdan 3</v>
      </c>
      <c r="E54" s="20" t="str">
        <f>'Tournoi découverte'!D$11</f>
        <v>h</v>
      </c>
      <c r="F54" s="20"/>
      <c r="G54" s="20" t="str">
        <f>'Tournoi découverte'!F$11</f>
        <v>o</v>
      </c>
      <c r="H54" s="92">
        <f>'Tournoi découverte'!P$11</f>
        <v>1100</v>
      </c>
      <c r="I54" s="92">
        <f>'Tournoi découverte'!Q$11</f>
        <v>1196</v>
      </c>
      <c r="J54" s="21">
        <f>'Tournoi découverte'!R$11</f>
        <v>183.33333333333334</v>
      </c>
      <c r="K54" s="114">
        <f>'Tournoi découverte'!S$11</f>
        <v>215</v>
      </c>
    </row>
    <row r="55" spans="1:15" ht="18" customHeight="1" x14ac:dyDescent="0.25">
      <c r="A55" s="75">
        <v>3</v>
      </c>
      <c r="B55" s="15" t="str">
        <f>'Tournoi découverte'!A$2</f>
        <v>DE SOUSA</v>
      </c>
      <c r="C55" s="15" t="str">
        <f>'Tournoi découverte'!B$2</f>
        <v>Gaspar</v>
      </c>
      <c r="D55" s="20" t="str">
        <f>'Tournoi découverte'!C$2</f>
        <v>BC Houdan 1</v>
      </c>
      <c r="E55" s="20" t="str">
        <f>'Tournoi découverte'!D$2</f>
        <v>h</v>
      </c>
      <c r="F55" s="20"/>
      <c r="G55" s="20" t="str">
        <f>'Tournoi découverte'!F$2</f>
        <v>o</v>
      </c>
      <c r="H55" s="92">
        <f>'Tournoi découverte'!P$2</f>
        <v>1082</v>
      </c>
      <c r="I55" s="92">
        <f>'Tournoi découverte'!Q$2</f>
        <v>1160</v>
      </c>
      <c r="J55" s="21">
        <f>'Tournoi découverte'!R$2</f>
        <v>180.33333333333334</v>
      </c>
      <c r="K55" s="114">
        <f>'Tournoi découverte'!S$2</f>
        <v>204</v>
      </c>
    </row>
    <row r="56" spans="1:15" ht="18" customHeight="1" x14ac:dyDescent="0.25">
      <c r="A56" s="75">
        <v>4</v>
      </c>
      <c r="B56" s="15" t="str">
        <f>'Tournoi découverte'!A$39</f>
        <v>QUINOL</v>
      </c>
      <c r="C56" s="15" t="str">
        <f>'Tournoi découverte'!B$39</f>
        <v>Jacques</v>
      </c>
      <c r="D56" s="20" t="str">
        <f>'Tournoi découverte'!C$39</f>
        <v>AJSLM 1</v>
      </c>
      <c r="E56" s="20" t="str">
        <f>'Tournoi découverte'!D$39</f>
        <v>h</v>
      </c>
      <c r="F56" s="20"/>
      <c r="G56" s="20" t="str">
        <f>'Tournoi découverte'!F$39</f>
        <v>o</v>
      </c>
      <c r="H56" s="130">
        <f>'Tournoi découverte'!P$39</f>
        <v>937</v>
      </c>
      <c r="I56" s="130">
        <f>'Tournoi découverte'!Q$39</f>
        <v>1117</v>
      </c>
      <c r="J56" s="21">
        <f>'Tournoi découverte'!R$39</f>
        <v>156.16666666666666</v>
      </c>
      <c r="K56" s="114">
        <f>'Tournoi découverte'!S$39</f>
        <v>202</v>
      </c>
    </row>
    <row r="57" spans="1:15" ht="18" customHeight="1" x14ac:dyDescent="0.25">
      <c r="A57" s="75">
        <v>5</v>
      </c>
      <c r="B57" s="15" t="str">
        <f>'Tournoi découverte'!A$15</f>
        <v>BULOIS</v>
      </c>
      <c r="C57" s="15" t="str">
        <f>'Tournoi découverte'!B$15</f>
        <v>Christian</v>
      </c>
      <c r="D57" s="20" t="str">
        <f>'Tournoi découverte'!C$15</f>
        <v>BCP/FBA 1</v>
      </c>
      <c r="E57" s="20" t="str">
        <f>'Tournoi découverte'!D$15</f>
        <v>h</v>
      </c>
      <c r="F57" s="20"/>
      <c r="G57" s="20" t="str">
        <f>'Tournoi découverte'!F$15</f>
        <v>o</v>
      </c>
      <c r="H57" s="92">
        <f>'Tournoi découverte'!P$15</f>
        <v>1061</v>
      </c>
      <c r="I57" s="92">
        <f>'Tournoi découverte'!Q$15</f>
        <v>1253</v>
      </c>
      <c r="J57" s="206">
        <f>'Tournoi découverte'!R$15</f>
        <v>176.83333333333334</v>
      </c>
      <c r="K57" s="114">
        <f>'Tournoi découverte'!S$15</f>
        <v>201</v>
      </c>
    </row>
    <row r="58" spans="1:15" ht="18" customHeight="1" x14ac:dyDescent="0.25">
      <c r="A58" s="75">
        <v>6</v>
      </c>
      <c r="B58" s="15" t="str">
        <f>'Tournoi découverte'!A$22</f>
        <v>BOUZOU</v>
      </c>
      <c r="C58" s="15" t="str">
        <f>'Tournoi découverte'!B$22</f>
        <v>Francis</v>
      </c>
      <c r="D58" s="20" t="str">
        <f>'Tournoi découverte'!C$22</f>
        <v>BC Plaisir 3</v>
      </c>
      <c r="E58" s="20" t="str">
        <f>'Tournoi découverte'!D$22</f>
        <v>h</v>
      </c>
      <c r="F58" s="20"/>
      <c r="G58" s="20" t="str">
        <f>'Tournoi découverte'!F$22</f>
        <v>o</v>
      </c>
      <c r="H58" s="92">
        <f>'Tournoi découverte'!P$22</f>
        <v>921</v>
      </c>
      <c r="I58" s="92">
        <f>'Tournoi découverte'!Q$22</f>
        <v>1185</v>
      </c>
      <c r="J58" s="21">
        <f>'Tournoi découverte'!R$22</f>
        <v>153.5</v>
      </c>
      <c r="K58" s="114">
        <f>'Tournoi découverte'!S$22</f>
        <v>193</v>
      </c>
    </row>
    <row r="59" spans="1:15" ht="18" customHeight="1" x14ac:dyDescent="0.25">
      <c r="A59" s="75">
        <v>7</v>
      </c>
      <c r="B59" s="15" t="str">
        <f>'Tournoi découverte'!A$10</f>
        <v>DUFEUTRELLE</v>
      </c>
      <c r="C59" s="15" t="str">
        <f>'Tournoi découverte'!B$10</f>
        <v>Bruno</v>
      </c>
      <c r="D59" s="20" t="str">
        <f>'Tournoi découverte'!C$10</f>
        <v>BC Houdan 3</v>
      </c>
      <c r="E59" s="20" t="str">
        <f>'Tournoi découverte'!D$10</f>
        <v>h</v>
      </c>
      <c r="F59" s="20"/>
      <c r="G59" s="20" t="str">
        <f>'Tournoi découverte'!F$10</f>
        <v>o</v>
      </c>
      <c r="H59" s="92">
        <f>'Tournoi découverte'!P$10</f>
        <v>1037</v>
      </c>
      <c r="I59" s="92">
        <f>'Tournoi découverte'!Q$10</f>
        <v>1127</v>
      </c>
      <c r="J59" s="21">
        <f>'Tournoi découverte'!R$10</f>
        <v>172.83333333333334</v>
      </c>
      <c r="K59" s="114">
        <f>'Tournoi découverte'!S$10</f>
        <v>188</v>
      </c>
    </row>
    <row r="60" spans="1:15" ht="18" customHeight="1" x14ac:dyDescent="0.25">
      <c r="A60" s="75">
        <v>8</v>
      </c>
      <c r="B60" s="15" t="str">
        <f>'Tournoi découverte'!A$14</f>
        <v>DELORT</v>
      </c>
      <c r="C60" s="15" t="str">
        <f>'Tournoi découverte'!B$14</f>
        <v>Philippe</v>
      </c>
      <c r="D60" s="20" t="str">
        <f>'Tournoi découverte'!C$14</f>
        <v>BCP/FBA 1</v>
      </c>
      <c r="E60" s="20" t="str">
        <f>'Tournoi découverte'!D$14</f>
        <v>h</v>
      </c>
      <c r="F60" s="20"/>
      <c r="G60" s="20" t="str">
        <f>'Tournoi découverte'!F$14</f>
        <v>o</v>
      </c>
      <c r="H60" s="92">
        <f>'Tournoi découverte'!P$14</f>
        <v>927</v>
      </c>
      <c r="I60" s="92">
        <f>'Tournoi découverte'!Q$14</f>
        <v>1113</v>
      </c>
      <c r="J60" s="21">
        <f>'Tournoi découverte'!R$14</f>
        <v>154.5</v>
      </c>
      <c r="K60" s="114">
        <f>'Tournoi découverte'!S$14</f>
        <v>183</v>
      </c>
    </row>
    <row r="61" spans="1:15" ht="18" customHeight="1" x14ac:dyDescent="0.25">
      <c r="A61" s="75">
        <v>9</v>
      </c>
      <c r="B61" s="15" t="str">
        <f>'Tournoi découverte'!A$38</f>
        <v>GASPARD</v>
      </c>
      <c r="C61" s="15" t="str">
        <f>'Tournoi découverte'!B$38</f>
        <v>Eric</v>
      </c>
      <c r="D61" s="20" t="str">
        <f>'Tournoi découverte'!C$38</f>
        <v>AJSLM 1</v>
      </c>
      <c r="E61" s="20" t="str">
        <f>'Tournoi découverte'!D$38</f>
        <v>h</v>
      </c>
      <c r="F61" s="20"/>
      <c r="G61" s="20" t="str">
        <f>'Tournoi découverte'!F$38</f>
        <v>o</v>
      </c>
      <c r="H61" s="92">
        <f>'Tournoi découverte'!P$38</f>
        <v>968</v>
      </c>
      <c r="I61" s="92">
        <f>'Tournoi découverte'!Q$38</f>
        <v>1196</v>
      </c>
      <c r="J61" s="21">
        <f>'Tournoi découverte'!R$38</f>
        <v>161.33333333333334</v>
      </c>
      <c r="K61" s="114">
        <f>'Tournoi découverte'!S$38</f>
        <v>182</v>
      </c>
    </row>
    <row r="62" spans="1:15" ht="18" customHeight="1" x14ac:dyDescent="0.25">
      <c r="A62" s="101">
        <v>10</v>
      </c>
      <c r="B62" s="15" t="str">
        <f>'Tournoi découverte'!A$3</f>
        <v>LOGER</v>
      </c>
      <c r="C62" s="15" t="str">
        <f>'Tournoi découverte'!B$3</f>
        <v>David</v>
      </c>
      <c r="D62" s="20" t="str">
        <f>'Tournoi découverte'!C$3</f>
        <v>BC Houdan 1</v>
      </c>
      <c r="E62" s="20" t="str">
        <f>'Tournoi découverte'!D$3</f>
        <v>h</v>
      </c>
      <c r="F62" s="20"/>
      <c r="G62" s="20" t="str">
        <f>'Tournoi découverte'!F$3</f>
        <v>o</v>
      </c>
      <c r="H62" s="92">
        <f>'Tournoi découverte'!P$3</f>
        <v>959</v>
      </c>
      <c r="I62" s="92">
        <f>'Tournoi découverte'!Q$3</f>
        <v>1085</v>
      </c>
      <c r="J62" s="21">
        <f>'Tournoi découverte'!R$3</f>
        <v>159.83333333333334</v>
      </c>
      <c r="K62" s="114">
        <f>'Tournoi découverte'!S$3</f>
        <v>180</v>
      </c>
    </row>
    <row r="63" spans="1:15" ht="18" customHeight="1" x14ac:dyDescent="0.25">
      <c r="A63" s="101">
        <v>11</v>
      </c>
      <c r="B63" s="15" t="str">
        <f>'Tournoi découverte'!A$7</f>
        <v>LEFRANCOIS</v>
      </c>
      <c r="C63" s="15" t="str">
        <f>'Tournoi découverte'!B$7</f>
        <v>Ludovic</v>
      </c>
      <c r="D63" s="20" t="str">
        <f>'Tournoi découverte'!C$7</f>
        <v>BC Houdan 2</v>
      </c>
      <c r="E63" s="20" t="str">
        <f>'Tournoi découverte'!D$7</f>
        <v>h</v>
      </c>
      <c r="F63" s="20"/>
      <c r="G63" s="20" t="str">
        <f>'Tournoi découverte'!F$7</f>
        <v>o</v>
      </c>
      <c r="H63" s="92">
        <f>'Tournoi découverte'!P$7</f>
        <v>915</v>
      </c>
      <c r="I63" s="92">
        <f>'Tournoi découverte'!Q$7</f>
        <v>1083</v>
      </c>
      <c r="J63" s="21">
        <f>'Tournoi découverte'!R$7</f>
        <v>152.5</v>
      </c>
      <c r="K63" s="114">
        <f>'Tournoi découverte'!S$7</f>
        <v>178</v>
      </c>
    </row>
    <row r="64" spans="1:15" ht="18" customHeight="1" x14ac:dyDescent="0.25">
      <c r="A64" s="101">
        <v>12</v>
      </c>
      <c r="B64" s="15" t="str">
        <f>'Tournoi découverte'!A$26</f>
        <v>LE FILOUS</v>
      </c>
      <c r="C64" s="15" t="str">
        <f>'Tournoi découverte'!B$26</f>
        <v>Damien</v>
      </c>
      <c r="D64" s="20" t="str">
        <f>'Tournoi découverte'!C$26</f>
        <v>BC Plaisir 4</v>
      </c>
      <c r="E64" s="20" t="str">
        <f>'Tournoi découverte'!D$26</f>
        <v>h</v>
      </c>
      <c r="F64" s="20"/>
      <c r="G64" s="20" t="str">
        <f>'Tournoi découverte'!F$26</f>
        <v>o</v>
      </c>
      <c r="H64" s="92">
        <f>'Tournoi découverte'!P$26</f>
        <v>923</v>
      </c>
      <c r="I64" s="92">
        <f>'Tournoi découverte'!Q$26</f>
        <v>1187</v>
      </c>
      <c r="J64" s="21">
        <f>'Tournoi découverte'!R$26</f>
        <v>153.83333333333334</v>
      </c>
      <c r="K64" s="114">
        <f>'Tournoi découverte'!S$26</f>
        <v>170</v>
      </c>
    </row>
    <row r="65" spans="1:11" ht="18" customHeight="1" x14ac:dyDescent="0.25">
      <c r="A65" s="101">
        <v>13</v>
      </c>
      <c r="B65" s="15" t="str">
        <f>'Tournoi découverte'!A$42</f>
        <v>BOUGIE</v>
      </c>
      <c r="C65" s="15" t="str">
        <f>'Tournoi découverte'!B$42</f>
        <v>Cyril</v>
      </c>
      <c r="D65" s="20" t="str">
        <f>'Tournoi découverte'!C$42</f>
        <v>BC Rambouillet 1</v>
      </c>
      <c r="E65" s="20" t="str">
        <f>'Tournoi découverte'!D$42</f>
        <v>h</v>
      </c>
      <c r="F65" s="20"/>
      <c r="G65" s="20" t="str">
        <f>'Tournoi découverte'!F$42</f>
        <v>o</v>
      </c>
      <c r="H65" s="92">
        <f>'Tournoi découverte'!P$42</f>
        <v>760</v>
      </c>
      <c r="I65" s="92">
        <f>'Tournoi découverte'!Q$42</f>
        <v>1108</v>
      </c>
      <c r="J65" s="21">
        <f>'Tournoi découverte'!R$42</f>
        <v>126.66666666666667</v>
      </c>
      <c r="K65" s="114">
        <f>'Tournoi découverte'!S$42</f>
        <v>163</v>
      </c>
    </row>
    <row r="66" spans="1:11" ht="18" customHeight="1" x14ac:dyDescent="0.25">
      <c r="A66" s="101">
        <v>14</v>
      </c>
      <c r="B66" s="15" t="str">
        <f>'Tournoi découverte'!A$34</f>
        <v>BONNET</v>
      </c>
      <c r="C66" s="15" t="str">
        <f>'Tournoi découverte'!B$34</f>
        <v>Jean Claude</v>
      </c>
      <c r="D66" s="20" t="str">
        <f>'Tournoi découverte'!C$34</f>
        <v>BC Plaisir 6</v>
      </c>
      <c r="E66" s="20" t="str">
        <f>'Tournoi découverte'!D$34</f>
        <v>h</v>
      </c>
      <c r="F66" s="20"/>
      <c r="G66" s="20" t="str">
        <f>'Tournoi découverte'!F$34</f>
        <v>o</v>
      </c>
      <c r="H66" s="92">
        <f>'Tournoi découverte'!P$34</f>
        <v>839</v>
      </c>
      <c r="I66" s="92">
        <f>'Tournoi découverte'!Q$34</f>
        <v>1073</v>
      </c>
      <c r="J66" s="21">
        <f>'Tournoi découverte'!R$34</f>
        <v>139.83333333333334</v>
      </c>
      <c r="K66" s="114">
        <f>'Tournoi découverte'!S$34</f>
        <v>158</v>
      </c>
    </row>
    <row r="67" spans="1:11" ht="18" customHeight="1" x14ac:dyDescent="0.25">
      <c r="A67" s="101">
        <v>15</v>
      </c>
      <c r="B67" s="15" t="str">
        <f>'Tournoi découverte'!A$30</f>
        <v>LE FILOUS</v>
      </c>
      <c r="C67" s="15" t="str">
        <f>'Tournoi découverte'!B$30</f>
        <v>Claude</v>
      </c>
      <c r="D67" s="20" t="str">
        <f>'Tournoi découverte'!C$30</f>
        <v>BC Plaisir 5</v>
      </c>
      <c r="E67" s="20" t="str">
        <f>'Tournoi découverte'!D$30</f>
        <v>h</v>
      </c>
      <c r="F67" s="20"/>
      <c r="G67" s="20" t="str">
        <f>'Tournoi découverte'!F$30</f>
        <v>o</v>
      </c>
      <c r="H67" s="92">
        <f>'Tournoi découverte'!P$30</f>
        <v>846</v>
      </c>
      <c r="I67" s="92">
        <f>'Tournoi découverte'!Q$30</f>
        <v>1122</v>
      </c>
      <c r="J67" s="21">
        <f>'Tournoi découverte'!R$30</f>
        <v>141</v>
      </c>
      <c r="K67" s="114">
        <f>'Tournoi découverte'!S$30</f>
        <v>151</v>
      </c>
    </row>
    <row r="68" spans="1:11" ht="18" customHeight="1" x14ac:dyDescent="0.25">
      <c r="A68" s="101">
        <v>16</v>
      </c>
      <c r="B68" s="15" t="str">
        <f>'Tournoi découverte'!A$18</f>
        <v>CROVATTO</v>
      </c>
      <c r="C68" s="15" t="str">
        <f>'Tournoi découverte'!B$18</f>
        <v>Philippe</v>
      </c>
      <c r="D68" s="20" t="str">
        <f>'Tournoi découverte'!C$18</f>
        <v>BC Plaisir 2</v>
      </c>
      <c r="E68" s="20" t="str">
        <f>'Tournoi découverte'!D$18</f>
        <v>h</v>
      </c>
      <c r="F68" s="20"/>
      <c r="G68" s="20" t="str">
        <f>'Tournoi découverte'!F$18</f>
        <v>o</v>
      </c>
      <c r="H68" s="92">
        <f>'Tournoi découverte'!P$18</f>
        <v>815</v>
      </c>
      <c r="I68" s="92">
        <f>'Tournoi découverte'!Q$18</f>
        <v>1079</v>
      </c>
      <c r="J68" s="21">
        <f>'Tournoi découverte'!R$18</f>
        <v>135.83333333333334</v>
      </c>
      <c r="K68" s="114">
        <f>'Tournoi découverte'!S$18</f>
        <v>138</v>
      </c>
    </row>
    <row r="69" spans="1:11" ht="18" customHeight="1" x14ac:dyDescent="0.25">
      <c r="A69" s="101">
        <v>17</v>
      </c>
      <c r="B69" s="15" t="str">
        <f>'Tournoi découverte'!A$35</f>
        <v>POIRIER</v>
      </c>
      <c r="C69" s="15" t="str">
        <f>'Tournoi découverte'!B$35</f>
        <v>Baptiste</v>
      </c>
      <c r="D69" s="20" t="str">
        <f>'Tournoi découverte'!C$35</f>
        <v>BC Plaisir 6</v>
      </c>
      <c r="E69" s="20" t="str">
        <f>'Tournoi découverte'!D$35</f>
        <v>h</v>
      </c>
      <c r="F69" s="20"/>
      <c r="G69" s="20" t="str">
        <f>'Tournoi découverte'!F$35</f>
        <v>o</v>
      </c>
      <c r="H69" s="92">
        <f>'Tournoi découverte'!P$35</f>
        <v>639</v>
      </c>
      <c r="I69" s="92">
        <f>'Tournoi découverte'!Q$35</f>
        <v>1137</v>
      </c>
      <c r="J69" s="21">
        <f>'Tournoi découverte'!R$35</f>
        <v>106.5</v>
      </c>
      <c r="K69" s="114">
        <f>'Tournoi découverte'!S$35</f>
        <v>114</v>
      </c>
    </row>
    <row r="70" spans="1:11" ht="18" customHeight="1" x14ac:dyDescent="0.25">
      <c r="A70" s="46">
        <v>18</v>
      </c>
      <c r="B70" s="67" t="str">
        <f>'Tournoi découverte'!A$23</f>
        <v>CASTELLI</v>
      </c>
      <c r="C70" s="67" t="str">
        <f>'Tournoi découverte'!B$23</f>
        <v>Mathéo</v>
      </c>
      <c r="D70" s="111" t="str">
        <f>'Tournoi découverte'!C$23</f>
        <v>BC Plaisir 3</v>
      </c>
      <c r="E70" s="111" t="str">
        <f>'Tournoi découverte'!D$23</f>
        <v>h</v>
      </c>
      <c r="F70" s="111"/>
      <c r="G70" s="111" t="str">
        <f>'Tournoi découverte'!F$23</f>
        <v>o</v>
      </c>
      <c r="H70" s="92">
        <f>'Tournoi découverte'!P$23</f>
        <v>557</v>
      </c>
      <c r="I70" s="92">
        <f>'Tournoi découverte'!Q$23</f>
        <v>935</v>
      </c>
      <c r="J70" s="21">
        <f>'Tournoi découverte'!R$23</f>
        <v>92.833333333333329</v>
      </c>
      <c r="K70" s="114">
        <f>'Tournoi découverte'!S$23</f>
        <v>109</v>
      </c>
    </row>
    <row r="71" spans="1:11" ht="18" customHeight="1" x14ac:dyDescent="0.25">
      <c r="A71" s="101">
        <v>19</v>
      </c>
      <c r="B71" s="62" t="str">
        <f>'Tournoi découverte'!A$31</f>
        <v>LE FLOCH</v>
      </c>
      <c r="C71" s="62" t="str">
        <f>'Tournoi découverte'!B$31</f>
        <v>Erwan</v>
      </c>
      <c r="D71" s="63" t="str">
        <f>'Tournoi découverte'!C$31</f>
        <v>BC Plaisir 5</v>
      </c>
      <c r="E71" s="63" t="str">
        <f>'Tournoi découverte'!D$31</f>
        <v>h</v>
      </c>
      <c r="F71" s="63"/>
      <c r="G71" s="63" t="str">
        <f>'Tournoi découverte'!F$31</f>
        <v>o</v>
      </c>
      <c r="H71" s="186">
        <f>'Tournoi découverte'!P$31</f>
        <v>398</v>
      </c>
      <c r="I71" s="186">
        <f>'Tournoi découverte'!Q$31</f>
        <v>734</v>
      </c>
      <c r="J71" s="64">
        <f>'Tournoi découverte'!R$31</f>
        <v>66.333333333333329</v>
      </c>
      <c r="K71" s="122">
        <f>'Tournoi découverte'!S$31</f>
        <v>81</v>
      </c>
    </row>
    <row r="72" spans="1:11" ht="18" customHeight="1" x14ac:dyDescent="0.25">
      <c r="A72" s="101"/>
      <c r="B72" s="62"/>
      <c r="C72" s="62"/>
      <c r="D72" s="63"/>
      <c r="E72" s="63"/>
      <c r="F72" s="63"/>
      <c r="G72" s="63"/>
      <c r="H72" s="186"/>
      <c r="I72" s="186"/>
      <c r="J72" s="128"/>
      <c r="K72" s="122"/>
    </row>
    <row r="73" spans="1:11" ht="18" customHeight="1" thickBot="1" x14ac:dyDescent="0.3">
      <c r="A73" s="101"/>
      <c r="B73" s="62"/>
      <c r="C73" s="62"/>
      <c r="D73" s="61"/>
      <c r="E73" s="63"/>
      <c r="F73" s="63"/>
      <c r="G73" s="64"/>
      <c r="H73" s="186"/>
      <c r="I73" s="132"/>
      <c r="J73" s="128"/>
      <c r="K73" s="122"/>
    </row>
    <row r="74" spans="1:11" ht="18" customHeight="1" x14ac:dyDescent="0.25">
      <c r="A74" s="69"/>
      <c r="B74" s="70"/>
      <c r="C74" s="70"/>
      <c r="D74" s="71"/>
      <c r="E74" s="71"/>
      <c r="F74" s="71"/>
      <c r="G74" s="72"/>
      <c r="H74" s="73"/>
      <c r="I74" s="73"/>
      <c r="J74" s="72"/>
      <c r="K74" s="123"/>
    </row>
    <row r="75" spans="1:11" ht="18" customHeight="1" x14ac:dyDescent="0.25"/>
    <row r="76" spans="1:11" ht="18" customHeight="1" x14ac:dyDescent="0.25"/>
    <row r="77" spans="1:11" ht="18" customHeight="1" x14ac:dyDescent="0.25"/>
    <row r="78" spans="1:11" ht="18" customHeight="1" x14ac:dyDescent="0.25"/>
    <row r="79" spans="1:11" ht="18" customHeight="1" x14ac:dyDescent="0.25"/>
    <row r="80" spans="1:11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</sheetData>
  <autoFilter ref="B28:K28" xr:uid="{00000000-0001-0000-0900-000000000000}">
    <sortState xmlns:xlrd2="http://schemas.microsoft.com/office/spreadsheetml/2017/richdata2" ref="B29:K47">
      <sortCondition descending="1" ref="I28"/>
    </sortState>
  </autoFilter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73" orientation="portrait" horizontalDpi="300" verticalDpi="300" r:id="rId1"/>
  <headerFooter alignWithMargins="0">
    <oddFooter>&amp;L&amp;F -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53"/>
  <sheetViews>
    <sheetView topLeftCell="A11" workbookViewId="0">
      <selection activeCell="B30" sqref="B30:K30"/>
    </sheetView>
  </sheetViews>
  <sheetFormatPr baseColWidth="10" defaultColWidth="11.44140625" defaultRowHeight="13.2" x14ac:dyDescent="0.25"/>
  <cols>
    <col min="1" max="1" width="6.5546875" style="6" customWidth="1"/>
    <col min="2" max="3" width="18.5546875" style="6" customWidth="1"/>
    <col min="4" max="4" width="20" style="8" customWidth="1"/>
    <col min="5" max="6" width="3.5546875" style="8" customWidth="1"/>
    <col min="7" max="7" width="3.5546875" style="9" customWidth="1"/>
    <col min="8" max="8" width="13.109375" style="49" customWidth="1"/>
    <col min="9" max="9" width="12.33203125" style="49" customWidth="1"/>
    <col min="10" max="10" width="11.88671875" style="9" customWidth="1"/>
    <col min="11" max="11" width="10.5546875" style="51" customWidth="1"/>
    <col min="12" max="12" width="5.5546875" style="6" customWidth="1"/>
    <col min="13" max="14" width="11.44140625" style="6"/>
    <col min="15" max="15" width="11.44140625" style="7"/>
    <col min="16" max="16384" width="11.44140625" style="6"/>
  </cols>
  <sheetData>
    <row r="1" spans="1:18" ht="17.399999999999999" x14ac:dyDescent="0.3">
      <c r="A1" s="212" t="s">
        <v>57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18" ht="36" customHeight="1" thickBot="1" x14ac:dyDescent="0.3">
      <c r="B3" s="59" t="s">
        <v>15</v>
      </c>
      <c r="C3" s="8"/>
    </row>
    <row r="4" spans="1:18" s="17" customFormat="1" ht="18" customHeight="1" x14ac:dyDescent="0.25">
      <c r="A4" s="68" t="s">
        <v>26</v>
      </c>
      <c r="B4" s="66" t="s">
        <v>0</v>
      </c>
      <c r="C4" s="24" t="s">
        <v>1</v>
      </c>
      <c r="D4" s="22" t="s">
        <v>28</v>
      </c>
      <c r="E4" s="24" t="s">
        <v>2</v>
      </c>
      <c r="F4" s="24"/>
      <c r="G4" s="24" t="s">
        <v>3</v>
      </c>
      <c r="H4" s="192" t="s">
        <v>133</v>
      </c>
      <c r="I4" s="134" t="s">
        <v>106</v>
      </c>
      <c r="J4" s="23" t="s">
        <v>134</v>
      </c>
      <c r="K4" s="60" t="s">
        <v>108</v>
      </c>
      <c r="Q4" s="18"/>
      <c r="R4" s="18"/>
    </row>
    <row r="5" spans="1:18" s="17" customFormat="1" ht="18" customHeight="1" x14ac:dyDescent="0.25">
      <c r="A5" s="46">
        <v>1</v>
      </c>
      <c r="B5" s="67" t="str">
        <f>'Tournoi découverte'!A$47</f>
        <v>DEMENAIS</v>
      </c>
      <c r="C5" s="67" t="str">
        <f>'Tournoi découverte'!B$47</f>
        <v>Florence</v>
      </c>
      <c r="D5" s="111" t="str">
        <f>'Tournoi découverte'!C$47</f>
        <v>BCP/FBA 2</v>
      </c>
      <c r="E5" s="111" t="str">
        <f>'Tournoi découverte'!D$47</f>
        <v>f</v>
      </c>
      <c r="F5" s="111"/>
      <c r="G5" s="111" t="str">
        <f>'Tournoi découverte'!F$47</f>
        <v>o</v>
      </c>
      <c r="H5" s="193">
        <f>'Tournoi découverte'!P$47</f>
        <v>883</v>
      </c>
      <c r="I5" s="130">
        <f>'Tournoi découverte'!Q$47</f>
        <v>1123</v>
      </c>
      <c r="J5" s="21">
        <f>'Tournoi découverte'!R$47</f>
        <v>147.16666666666666</v>
      </c>
      <c r="K5" s="52">
        <f>'Tournoi découverte'!S$47</f>
        <v>155</v>
      </c>
      <c r="O5" s="18"/>
    </row>
    <row r="6" spans="1:18" s="17" customFormat="1" ht="18" customHeight="1" x14ac:dyDescent="0.25">
      <c r="A6" s="46">
        <v>2</v>
      </c>
      <c r="B6" s="67" t="str">
        <f>'Tournoi découverte'!A$46</f>
        <v>DELORT</v>
      </c>
      <c r="C6" s="67" t="str">
        <f>'Tournoi découverte'!B$46</f>
        <v>Valérie</v>
      </c>
      <c r="D6" s="111" t="str">
        <f>'Tournoi découverte'!C$46</f>
        <v>BCP/FBA 2</v>
      </c>
      <c r="E6" s="111" t="str">
        <f>'Tournoi découverte'!D$46</f>
        <v>f</v>
      </c>
      <c r="F6" s="111"/>
      <c r="G6" s="111" t="str">
        <f>'Tournoi découverte'!F$46</f>
        <v>o</v>
      </c>
      <c r="H6" s="193">
        <f>'Tournoi découverte'!P$46</f>
        <v>873</v>
      </c>
      <c r="I6" s="130">
        <f>'Tournoi découverte'!Q$46</f>
        <v>1119</v>
      </c>
      <c r="J6" s="21">
        <f>'Tournoi découverte'!R$46</f>
        <v>145.5</v>
      </c>
      <c r="K6" s="52">
        <f>'Tournoi découverte'!S$46</f>
        <v>183</v>
      </c>
      <c r="O6" s="18"/>
    </row>
    <row r="7" spans="1:18" s="17" customFormat="1" ht="18" customHeight="1" x14ac:dyDescent="0.25">
      <c r="A7" s="46">
        <v>3</v>
      </c>
      <c r="B7" s="67" t="str">
        <f>'Tournoi découverte'!A$27</f>
        <v>LE FILOUS</v>
      </c>
      <c r="C7" s="67" t="str">
        <f>'Tournoi découverte'!B$27</f>
        <v>Julie</v>
      </c>
      <c r="D7" s="111" t="str">
        <f>'Tournoi découverte'!C$27</f>
        <v>BC Plaisir 4</v>
      </c>
      <c r="E7" s="111" t="str">
        <f>'Tournoi découverte'!D$27</f>
        <v>f</v>
      </c>
      <c r="F7" s="111"/>
      <c r="G7" s="111" t="str">
        <f>'Tournoi découverte'!F$27</f>
        <v>o</v>
      </c>
      <c r="H7" s="193">
        <f>'Tournoi découverte'!P$27</f>
        <v>848</v>
      </c>
      <c r="I7" s="130">
        <f>'Tournoi découverte'!Q$27</f>
        <v>1196</v>
      </c>
      <c r="J7" s="21">
        <f>'Tournoi découverte'!R$27</f>
        <v>141.33333333333334</v>
      </c>
      <c r="K7" s="52">
        <f>'Tournoi découverte'!S$27</f>
        <v>160</v>
      </c>
      <c r="O7" s="18"/>
    </row>
    <row r="8" spans="1:18" s="17" customFormat="1" ht="18" customHeight="1" x14ac:dyDescent="0.25">
      <c r="A8" s="46">
        <v>4</v>
      </c>
      <c r="B8" s="67" t="str">
        <f>'Tournoi découverte'!A$19</f>
        <v>ESNAULT</v>
      </c>
      <c r="C8" s="67" t="str">
        <f>'Tournoi découverte'!B$19</f>
        <v>Michèle</v>
      </c>
      <c r="D8" s="111" t="str">
        <f>'Tournoi découverte'!C$19</f>
        <v>BC Plaisir 2</v>
      </c>
      <c r="E8" s="111" t="str">
        <f>'Tournoi découverte'!D$19</f>
        <v>f</v>
      </c>
      <c r="F8" s="111"/>
      <c r="G8" s="111" t="str">
        <f>'Tournoi découverte'!F$19</f>
        <v>o</v>
      </c>
      <c r="H8" s="193">
        <f>'Tournoi découverte'!P$19</f>
        <v>847</v>
      </c>
      <c r="I8" s="130">
        <f>'Tournoi découverte'!Q$19</f>
        <v>1141</v>
      </c>
      <c r="J8" s="21">
        <f>'Tournoi découverte'!R$19</f>
        <v>141.16666666666666</v>
      </c>
      <c r="K8" s="52">
        <f>'Tournoi découverte'!S$19</f>
        <v>163</v>
      </c>
      <c r="O8" s="18"/>
    </row>
    <row r="9" spans="1:18" s="17" customFormat="1" ht="18" customHeight="1" x14ac:dyDescent="0.25">
      <c r="A9" s="46">
        <v>5</v>
      </c>
      <c r="B9" s="67" t="str">
        <f>'Tournoi découverte'!A$43</f>
        <v>BOUGIE</v>
      </c>
      <c r="C9" s="67" t="str">
        <f>'Tournoi découverte'!B$43</f>
        <v>Dominique</v>
      </c>
      <c r="D9" s="111" t="str">
        <f>'Tournoi découverte'!C$43</f>
        <v>BC Rambouillet 1</v>
      </c>
      <c r="E9" s="111" t="str">
        <f>'Tournoi découverte'!D$43</f>
        <v>f</v>
      </c>
      <c r="F9" s="111"/>
      <c r="G9" s="111" t="str">
        <f>'Tournoi découverte'!F$43</f>
        <v>o</v>
      </c>
      <c r="H9" s="193">
        <f>'Tournoi découverte'!P$43</f>
        <v>768</v>
      </c>
      <c r="I9" s="130">
        <f>'Tournoi découverte'!Q$43</f>
        <v>1020</v>
      </c>
      <c r="J9" s="21">
        <f>'Tournoi découverte'!R$43</f>
        <v>128</v>
      </c>
      <c r="K9" s="52">
        <f>'Tournoi découverte'!S$43</f>
        <v>173</v>
      </c>
      <c r="O9" s="18"/>
    </row>
    <row r="10" spans="1:18" s="17" customFormat="1" ht="18" customHeight="1" x14ac:dyDescent="0.25">
      <c r="A10" s="46"/>
      <c r="B10" s="67"/>
      <c r="C10" s="67"/>
      <c r="D10" s="111"/>
      <c r="E10" s="111"/>
      <c r="F10" s="111"/>
      <c r="G10" s="111"/>
      <c r="H10" s="193"/>
      <c r="I10" s="130"/>
      <c r="J10" s="21"/>
      <c r="K10" s="52"/>
    </row>
    <row r="11" spans="1:18" s="17" customFormat="1" ht="18" customHeight="1" x14ac:dyDescent="0.25">
      <c r="A11" s="46"/>
      <c r="B11" s="67"/>
      <c r="C11" s="67"/>
      <c r="D11" s="111"/>
      <c r="E11" s="111"/>
      <c r="F11" s="111"/>
      <c r="G11" s="111"/>
      <c r="H11" s="193"/>
      <c r="I11" s="130"/>
      <c r="J11" s="21"/>
      <c r="K11" s="52"/>
      <c r="O11" s="18"/>
    </row>
    <row r="12" spans="1:18" s="17" customFormat="1" ht="18" customHeight="1" x14ac:dyDescent="0.25">
      <c r="A12" s="46"/>
      <c r="B12" s="15"/>
      <c r="C12" s="15"/>
      <c r="D12" s="20"/>
      <c r="E12" s="20"/>
      <c r="F12" s="20"/>
      <c r="G12" s="20"/>
      <c r="H12" s="193"/>
      <c r="I12" s="130"/>
      <c r="J12" s="21"/>
      <c r="K12" s="52"/>
      <c r="O12" s="18"/>
    </row>
    <row r="13" spans="1:18" s="17" customFormat="1" ht="18" customHeight="1" x14ac:dyDescent="0.25">
      <c r="A13" s="46"/>
      <c r="B13" s="15"/>
      <c r="C13" s="15"/>
      <c r="D13" s="20"/>
      <c r="E13" s="20"/>
      <c r="F13" s="20"/>
      <c r="G13" s="20"/>
      <c r="H13" s="202"/>
      <c r="I13" s="136"/>
      <c r="J13" s="64"/>
      <c r="K13" s="65"/>
      <c r="O13" s="18"/>
    </row>
    <row r="14" spans="1:18" s="17" customFormat="1" ht="18" customHeight="1" thickBot="1" x14ac:dyDescent="0.3">
      <c r="A14" s="47"/>
      <c r="B14" s="58"/>
      <c r="C14" s="58"/>
      <c r="D14" s="31"/>
      <c r="E14" s="31"/>
      <c r="F14" s="31"/>
      <c r="G14" s="31"/>
      <c r="H14" s="194"/>
      <c r="I14" s="137"/>
      <c r="J14" s="32"/>
      <c r="K14" s="53"/>
      <c r="O14" s="18"/>
    </row>
    <row r="15" spans="1:18" s="17" customFormat="1" ht="18" customHeight="1" x14ac:dyDescent="0.25">
      <c r="A15" s="102"/>
      <c r="B15" s="30"/>
      <c r="C15" s="30"/>
      <c r="D15" s="27"/>
      <c r="E15" s="27"/>
      <c r="F15" s="27"/>
      <c r="G15" s="27"/>
      <c r="H15" s="116"/>
      <c r="I15" s="116"/>
      <c r="J15" s="107"/>
      <c r="K15" s="108"/>
      <c r="O15" s="18"/>
    </row>
    <row r="16" spans="1:18" s="17" customFormat="1" ht="36" customHeight="1" thickBot="1" x14ac:dyDescent="0.3">
      <c r="A16" s="6"/>
      <c r="B16" s="59" t="s">
        <v>64</v>
      </c>
      <c r="C16" s="8"/>
      <c r="D16" s="8"/>
      <c r="E16" s="8"/>
      <c r="F16" s="8"/>
      <c r="G16" s="9"/>
      <c r="H16" s="49"/>
      <c r="I16" s="49"/>
      <c r="J16" s="9"/>
      <c r="K16" s="51"/>
      <c r="O16" s="18"/>
    </row>
    <row r="17" spans="1:18" s="17" customFormat="1" ht="18" customHeight="1" x14ac:dyDescent="0.25">
      <c r="A17" s="68" t="s">
        <v>26</v>
      </c>
      <c r="B17" s="66" t="s">
        <v>0</v>
      </c>
      <c r="C17" s="24" t="s">
        <v>1</v>
      </c>
      <c r="D17" s="22" t="s">
        <v>28</v>
      </c>
      <c r="E17" s="24" t="s">
        <v>2</v>
      </c>
      <c r="F17" s="24"/>
      <c r="G17" s="24" t="s">
        <v>3</v>
      </c>
      <c r="H17" s="131" t="s">
        <v>133</v>
      </c>
      <c r="I17" s="195" t="s">
        <v>106</v>
      </c>
      <c r="J17" s="23" t="s">
        <v>134</v>
      </c>
      <c r="K17" s="60" t="s">
        <v>108</v>
      </c>
      <c r="Q17" s="18"/>
      <c r="R17" s="18"/>
    </row>
    <row r="18" spans="1:18" s="17" customFormat="1" ht="18" customHeight="1" x14ac:dyDescent="0.25">
      <c r="A18" s="46">
        <v>1</v>
      </c>
      <c r="B18" s="67" t="str">
        <f>'Tournoi découverte'!A$27</f>
        <v>LE FILOUS</v>
      </c>
      <c r="C18" s="67" t="str">
        <f>'Tournoi découverte'!B$27</f>
        <v>Julie</v>
      </c>
      <c r="D18" s="111" t="str">
        <f>'Tournoi découverte'!C$27</f>
        <v>BC Plaisir 4</v>
      </c>
      <c r="E18" s="111" t="str">
        <f>'Tournoi découverte'!D$27</f>
        <v>f</v>
      </c>
      <c r="F18" s="111"/>
      <c r="G18" s="111" t="str">
        <f>'Tournoi découverte'!F$27</f>
        <v>o</v>
      </c>
      <c r="H18" s="130">
        <f>'Tournoi découverte'!P$27</f>
        <v>848</v>
      </c>
      <c r="I18" s="196">
        <f>'Tournoi découverte'!Q$27</f>
        <v>1196</v>
      </c>
      <c r="J18" s="21">
        <f>'Tournoi découverte'!R$27</f>
        <v>141.33333333333334</v>
      </c>
      <c r="K18" s="52">
        <f>'Tournoi découverte'!S$27</f>
        <v>160</v>
      </c>
      <c r="O18" s="18"/>
    </row>
    <row r="19" spans="1:18" s="17" customFormat="1" ht="18" customHeight="1" x14ac:dyDescent="0.25">
      <c r="A19" s="46">
        <v>2</v>
      </c>
      <c r="B19" s="67" t="str">
        <f>'Tournoi découverte'!A$19</f>
        <v>ESNAULT</v>
      </c>
      <c r="C19" s="67" t="str">
        <f>'Tournoi découverte'!B$19</f>
        <v>Michèle</v>
      </c>
      <c r="D19" s="111" t="str">
        <f>'Tournoi découverte'!C$19</f>
        <v>BC Plaisir 2</v>
      </c>
      <c r="E19" s="111" t="str">
        <f>'Tournoi découverte'!D$19</f>
        <v>f</v>
      </c>
      <c r="F19" s="111"/>
      <c r="G19" s="111" t="str">
        <f>'Tournoi découverte'!F$19</f>
        <v>o</v>
      </c>
      <c r="H19" s="130">
        <f>'Tournoi découverte'!P$19</f>
        <v>847</v>
      </c>
      <c r="I19" s="196">
        <f>'Tournoi découverte'!Q$19</f>
        <v>1141</v>
      </c>
      <c r="J19" s="21">
        <f>'Tournoi découverte'!R$19</f>
        <v>141.16666666666666</v>
      </c>
      <c r="K19" s="52">
        <f>'Tournoi découverte'!S$19</f>
        <v>163</v>
      </c>
      <c r="O19" s="18"/>
    </row>
    <row r="20" spans="1:18" s="17" customFormat="1" ht="18" customHeight="1" x14ac:dyDescent="0.25">
      <c r="A20" s="46">
        <v>3</v>
      </c>
      <c r="B20" s="67" t="str">
        <f>'Tournoi découverte'!A$47</f>
        <v>DEMENAIS</v>
      </c>
      <c r="C20" s="67" t="str">
        <f>'Tournoi découverte'!B$47</f>
        <v>Florence</v>
      </c>
      <c r="D20" s="111" t="str">
        <f>'Tournoi découverte'!C$47</f>
        <v>BCP/FBA 2</v>
      </c>
      <c r="E20" s="111" t="str">
        <f>'Tournoi découverte'!D$47</f>
        <v>f</v>
      </c>
      <c r="F20" s="111"/>
      <c r="G20" s="111" t="str">
        <f>'Tournoi découverte'!F$47</f>
        <v>o</v>
      </c>
      <c r="H20" s="130">
        <f>'Tournoi découverte'!P$47</f>
        <v>883</v>
      </c>
      <c r="I20" s="196">
        <f>'Tournoi découverte'!Q$47</f>
        <v>1123</v>
      </c>
      <c r="J20" s="21">
        <f>'Tournoi découverte'!R$47</f>
        <v>147.16666666666666</v>
      </c>
      <c r="K20" s="52">
        <f>'Tournoi découverte'!S$47</f>
        <v>155</v>
      </c>
      <c r="O20" s="18"/>
    </row>
    <row r="21" spans="1:18" s="17" customFormat="1" ht="18" customHeight="1" x14ac:dyDescent="0.25">
      <c r="A21" s="46">
        <v>4</v>
      </c>
      <c r="B21" s="67" t="str">
        <f>'Tournoi découverte'!A$46</f>
        <v>DELORT</v>
      </c>
      <c r="C21" s="67" t="str">
        <f>'Tournoi découverte'!B$46</f>
        <v>Valérie</v>
      </c>
      <c r="D21" s="111" t="str">
        <f>'Tournoi découverte'!C$46</f>
        <v>BCP/FBA 2</v>
      </c>
      <c r="E21" s="111" t="str">
        <f>'Tournoi découverte'!D$46</f>
        <v>f</v>
      </c>
      <c r="F21" s="111"/>
      <c r="G21" s="111" t="str">
        <f>'Tournoi découverte'!F$46</f>
        <v>o</v>
      </c>
      <c r="H21" s="130">
        <f>'Tournoi découverte'!P$46</f>
        <v>873</v>
      </c>
      <c r="I21" s="196">
        <f>'Tournoi découverte'!Q$46</f>
        <v>1119</v>
      </c>
      <c r="J21" s="21">
        <f>'Tournoi découverte'!R$46</f>
        <v>145.5</v>
      </c>
      <c r="K21" s="52">
        <f>'Tournoi découverte'!S$46</f>
        <v>183</v>
      </c>
      <c r="O21" s="18"/>
    </row>
    <row r="22" spans="1:18" s="17" customFormat="1" ht="18" customHeight="1" x14ac:dyDescent="0.25">
      <c r="A22" s="46">
        <v>5</v>
      </c>
      <c r="B22" s="67" t="str">
        <f>'Tournoi découverte'!A$43</f>
        <v>BOUGIE</v>
      </c>
      <c r="C22" s="67" t="str">
        <f>'Tournoi découverte'!B$43</f>
        <v>Dominique</v>
      </c>
      <c r="D22" s="111" t="str">
        <f>'Tournoi découverte'!C$43</f>
        <v>BC Rambouillet 1</v>
      </c>
      <c r="E22" s="111" t="str">
        <f>'Tournoi découverte'!D$43</f>
        <v>f</v>
      </c>
      <c r="F22" s="111"/>
      <c r="G22" s="111" t="str">
        <f>'Tournoi découverte'!F$43</f>
        <v>o</v>
      </c>
      <c r="H22" s="130">
        <f>'Tournoi découverte'!P$43</f>
        <v>768</v>
      </c>
      <c r="I22" s="196">
        <f>'Tournoi découverte'!Q$43</f>
        <v>1020</v>
      </c>
      <c r="J22" s="21">
        <f>'Tournoi découverte'!R$43</f>
        <v>128</v>
      </c>
      <c r="K22" s="52">
        <f>'Tournoi découverte'!S$43</f>
        <v>173</v>
      </c>
      <c r="O22" s="18"/>
    </row>
    <row r="23" spans="1:18" s="17" customFormat="1" ht="18" customHeight="1" x14ac:dyDescent="0.25">
      <c r="A23" s="46"/>
      <c r="B23" s="67"/>
      <c r="C23" s="67"/>
      <c r="D23" s="111"/>
      <c r="E23" s="111"/>
      <c r="F23" s="111"/>
      <c r="G23" s="111"/>
      <c r="H23" s="130"/>
      <c r="I23" s="196"/>
      <c r="J23" s="21"/>
      <c r="K23" s="52"/>
      <c r="O23" s="18"/>
    </row>
    <row r="24" spans="1:18" s="17" customFormat="1" ht="18" customHeight="1" x14ac:dyDescent="0.25">
      <c r="A24" s="46"/>
      <c r="B24" s="67"/>
      <c r="C24" s="67"/>
      <c r="D24" s="111"/>
      <c r="E24" s="111"/>
      <c r="F24" s="111"/>
      <c r="G24" s="111"/>
      <c r="H24" s="130"/>
      <c r="I24" s="196"/>
      <c r="J24" s="21"/>
      <c r="K24" s="52"/>
      <c r="O24" s="18"/>
    </row>
    <row r="25" spans="1:18" s="17" customFormat="1" ht="18" customHeight="1" x14ac:dyDescent="0.25">
      <c r="A25" s="46"/>
      <c r="B25" s="15"/>
      <c r="C25" s="15"/>
      <c r="D25" s="20"/>
      <c r="E25" s="20"/>
      <c r="F25" s="20"/>
      <c r="G25" s="20"/>
      <c r="H25" s="130"/>
      <c r="I25" s="196"/>
      <c r="J25" s="21"/>
      <c r="K25" s="52"/>
      <c r="O25" s="18"/>
    </row>
    <row r="26" spans="1:18" s="17" customFormat="1" ht="18" customHeight="1" x14ac:dyDescent="0.25">
      <c r="A26" s="46"/>
      <c r="B26" s="15"/>
      <c r="C26" s="15"/>
      <c r="D26" s="20"/>
      <c r="E26" s="20"/>
      <c r="F26" s="20"/>
      <c r="G26" s="20"/>
      <c r="H26" s="136"/>
      <c r="I26" s="201"/>
      <c r="J26" s="64"/>
      <c r="K26" s="65"/>
      <c r="O26" s="18"/>
    </row>
    <row r="27" spans="1:18" s="17" customFormat="1" ht="18" customHeight="1" thickBot="1" x14ac:dyDescent="0.3">
      <c r="A27" s="47"/>
      <c r="B27" s="58"/>
      <c r="C27" s="58"/>
      <c r="D27" s="31"/>
      <c r="E27" s="31"/>
      <c r="F27" s="31"/>
      <c r="G27" s="31"/>
      <c r="H27" s="137"/>
      <c r="I27" s="197"/>
      <c r="J27" s="32"/>
      <c r="K27" s="53"/>
      <c r="O27" s="18"/>
    </row>
    <row r="28" spans="1:18" s="17" customFormat="1" ht="18" customHeight="1" x14ac:dyDescent="0.25">
      <c r="A28" s="102"/>
      <c r="B28" s="30"/>
      <c r="C28" s="30"/>
      <c r="D28" s="27"/>
      <c r="E28" s="27"/>
      <c r="F28" s="27"/>
      <c r="G28" s="27"/>
      <c r="H28" s="116"/>
      <c r="I28" s="116"/>
      <c r="J28" s="107"/>
      <c r="K28" s="108"/>
      <c r="O28" s="18"/>
    </row>
    <row r="29" spans="1:18" s="17" customFormat="1" ht="36" customHeight="1" thickBot="1" x14ac:dyDescent="0.3">
      <c r="A29" s="27"/>
      <c r="B29" s="109" t="s">
        <v>63</v>
      </c>
      <c r="C29" s="27"/>
      <c r="D29" s="27"/>
      <c r="E29" s="27"/>
      <c r="F29" s="27"/>
      <c r="G29" s="107"/>
      <c r="H29" s="110"/>
      <c r="I29" s="110"/>
      <c r="J29" s="107"/>
      <c r="K29" s="108"/>
      <c r="O29" s="18"/>
    </row>
    <row r="30" spans="1:18" s="17" customFormat="1" ht="18" customHeight="1" x14ac:dyDescent="0.25">
      <c r="A30" s="68" t="s">
        <v>26</v>
      </c>
      <c r="B30" s="66" t="s">
        <v>0</v>
      </c>
      <c r="C30" s="24" t="s">
        <v>1</v>
      </c>
      <c r="D30" s="22" t="s">
        <v>28</v>
      </c>
      <c r="E30" s="24" t="s">
        <v>2</v>
      </c>
      <c r="F30" s="24"/>
      <c r="G30" s="24" t="s">
        <v>3</v>
      </c>
      <c r="H30" s="131" t="s">
        <v>133</v>
      </c>
      <c r="I30" s="134" t="s">
        <v>106</v>
      </c>
      <c r="J30" s="23" t="s">
        <v>134</v>
      </c>
      <c r="K30" s="191" t="s">
        <v>108</v>
      </c>
      <c r="Q30" s="18"/>
      <c r="R30" s="18"/>
    </row>
    <row r="31" spans="1:18" s="17" customFormat="1" ht="18" customHeight="1" x14ac:dyDescent="0.25">
      <c r="A31" s="46">
        <v>1</v>
      </c>
      <c r="B31" s="67" t="str">
        <f>'Tournoi découverte'!A$46</f>
        <v>DELORT</v>
      </c>
      <c r="C31" s="67" t="str">
        <f>'Tournoi découverte'!B$46</f>
        <v>Valérie</v>
      </c>
      <c r="D31" s="111" t="str">
        <f>'Tournoi découverte'!C$46</f>
        <v>BCP/FBA 2</v>
      </c>
      <c r="E31" s="111" t="str">
        <f>'Tournoi découverte'!D$46</f>
        <v>f</v>
      </c>
      <c r="F31" s="111"/>
      <c r="G31" s="111" t="str">
        <f>'Tournoi découverte'!F$46</f>
        <v>o</v>
      </c>
      <c r="H31" s="130">
        <f>'Tournoi découverte'!P$46</f>
        <v>873</v>
      </c>
      <c r="I31" s="130">
        <f>'Tournoi découverte'!Q$46</f>
        <v>1119</v>
      </c>
      <c r="J31" s="21">
        <f>'Tournoi découverte'!R$46</f>
        <v>145.5</v>
      </c>
      <c r="K31" s="114">
        <f>'Tournoi découverte'!S$46</f>
        <v>183</v>
      </c>
      <c r="O31" s="18"/>
    </row>
    <row r="32" spans="1:18" s="17" customFormat="1" ht="18" customHeight="1" x14ac:dyDescent="0.25">
      <c r="A32" s="46">
        <v>2</v>
      </c>
      <c r="B32" s="67" t="str">
        <f>'Tournoi découverte'!A$43</f>
        <v>BOUGIE</v>
      </c>
      <c r="C32" s="67" t="str">
        <f>'Tournoi découverte'!B$43</f>
        <v>Dominique</v>
      </c>
      <c r="D32" s="111" t="str">
        <f>'Tournoi découverte'!C$43</f>
        <v>BC Rambouillet 1</v>
      </c>
      <c r="E32" s="111" t="str">
        <f>'Tournoi découverte'!D$43</f>
        <v>f</v>
      </c>
      <c r="F32" s="111"/>
      <c r="G32" s="111" t="str">
        <f>'Tournoi découverte'!F$43</f>
        <v>o</v>
      </c>
      <c r="H32" s="130">
        <f>'Tournoi découverte'!P$43</f>
        <v>768</v>
      </c>
      <c r="I32" s="130">
        <f>'Tournoi découverte'!Q$43</f>
        <v>1020</v>
      </c>
      <c r="J32" s="21">
        <f>'Tournoi découverte'!R$43</f>
        <v>128</v>
      </c>
      <c r="K32" s="114">
        <f>'Tournoi découverte'!S$43</f>
        <v>173</v>
      </c>
      <c r="O32" s="18"/>
    </row>
    <row r="33" spans="1:15" s="17" customFormat="1" ht="18" customHeight="1" x14ac:dyDescent="0.25">
      <c r="A33" s="46">
        <v>3</v>
      </c>
      <c r="B33" s="67" t="str">
        <f>'Tournoi découverte'!A$19</f>
        <v>ESNAULT</v>
      </c>
      <c r="C33" s="67" t="str">
        <f>'Tournoi découverte'!B$19</f>
        <v>Michèle</v>
      </c>
      <c r="D33" s="111" t="str">
        <f>'Tournoi découverte'!C$19</f>
        <v>BC Plaisir 2</v>
      </c>
      <c r="E33" s="111" t="str">
        <f>'Tournoi découverte'!D$19</f>
        <v>f</v>
      </c>
      <c r="F33" s="111"/>
      <c r="G33" s="111" t="str">
        <f>'Tournoi découverte'!F$19</f>
        <v>o</v>
      </c>
      <c r="H33" s="130">
        <f>'Tournoi découverte'!P$19</f>
        <v>847</v>
      </c>
      <c r="I33" s="130">
        <f>'Tournoi découverte'!Q$19</f>
        <v>1141</v>
      </c>
      <c r="J33" s="21">
        <f>'Tournoi découverte'!R$19</f>
        <v>141.16666666666666</v>
      </c>
      <c r="K33" s="114">
        <f>'Tournoi découverte'!S$19</f>
        <v>163</v>
      </c>
      <c r="O33" s="18"/>
    </row>
    <row r="34" spans="1:15" s="17" customFormat="1" ht="18" customHeight="1" x14ac:dyDescent="0.25">
      <c r="A34" s="46">
        <v>4</v>
      </c>
      <c r="B34" s="67" t="str">
        <f>'Tournoi découverte'!A$27</f>
        <v>LE FILOUS</v>
      </c>
      <c r="C34" s="67" t="str">
        <f>'Tournoi découverte'!B$27</f>
        <v>Julie</v>
      </c>
      <c r="D34" s="111" t="str">
        <f>'Tournoi découverte'!C$27</f>
        <v>BC Plaisir 4</v>
      </c>
      <c r="E34" s="111" t="str">
        <f>'Tournoi découverte'!D$27</f>
        <v>f</v>
      </c>
      <c r="F34" s="111"/>
      <c r="G34" s="111" t="str">
        <f>'Tournoi découverte'!F$27</f>
        <v>o</v>
      </c>
      <c r="H34" s="130">
        <f>'Tournoi découverte'!P$27</f>
        <v>848</v>
      </c>
      <c r="I34" s="130">
        <f>'Tournoi découverte'!Q$27</f>
        <v>1196</v>
      </c>
      <c r="J34" s="21">
        <f>'Tournoi découverte'!R$27</f>
        <v>141.33333333333334</v>
      </c>
      <c r="K34" s="114">
        <f>'Tournoi découverte'!S$27</f>
        <v>160</v>
      </c>
      <c r="O34" s="18"/>
    </row>
    <row r="35" spans="1:15" s="17" customFormat="1" ht="18" customHeight="1" x14ac:dyDescent="0.25">
      <c r="A35" s="46">
        <v>5</v>
      </c>
      <c r="B35" s="67" t="str">
        <f>'Tournoi découverte'!A$47</f>
        <v>DEMENAIS</v>
      </c>
      <c r="C35" s="67" t="str">
        <f>'Tournoi découverte'!B$47</f>
        <v>Florence</v>
      </c>
      <c r="D35" s="111" t="str">
        <f>'Tournoi découverte'!C$47</f>
        <v>BCP/FBA 2</v>
      </c>
      <c r="E35" s="111" t="str">
        <f>'Tournoi découverte'!D$47</f>
        <v>f</v>
      </c>
      <c r="F35" s="111"/>
      <c r="G35" s="111" t="str">
        <f>'Tournoi découverte'!F$47</f>
        <v>o</v>
      </c>
      <c r="H35" s="130">
        <f>'Tournoi découverte'!P$47</f>
        <v>883</v>
      </c>
      <c r="I35" s="130">
        <f>'Tournoi découverte'!Q$47</f>
        <v>1123</v>
      </c>
      <c r="J35" s="21">
        <f>'Tournoi découverte'!R$47</f>
        <v>147.16666666666666</v>
      </c>
      <c r="K35" s="114">
        <f>'Tournoi découverte'!S$47</f>
        <v>155</v>
      </c>
      <c r="O35" s="18"/>
    </row>
    <row r="36" spans="1:15" ht="18" customHeight="1" x14ac:dyDescent="0.25">
      <c r="A36" s="77"/>
      <c r="B36" s="15"/>
      <c r="C36" s="67"/>
      <c r="D36" s="111"/>
      <c r="E36" s="111"/>
      <c r="F36" s="111"/>
      <c r="G36" s="111"/>
      <c r="H36" s="130"/>
      <c r="I36" s="130"/>
      <c r="J36" s="21"/>
      <c r="K36" s="114"/>
    </row>
    <row r="37" spans="1:15" ht="18" customHeight="1" x14ac:dyDescent="0.25">
      <c r="A37" s="77"/>
      <c r="B37" s="67"/>
      <c r="C37" s="67"/>
      <c r="D37" s="111"/>
      <c r="E37" s="111"/>
      <c r="F37" s="111"/>
      <c r="G37" s="111"/>
      <c r="H37" s="130"/>
      <c r="I37" s="130"/>
      <c r="J37" s="21"/>
      <c r="K37" s="120"/>
    </row>
    <row r="38" spans="1:15" ht="18" customHeight="1" x14ac:dyDescent="0.25">
      <c r="A38" s="75"/>
      <c r="B38" s="15"/>
      <c r="C38" s="15"/>
      <c r="D38" s="20"/>
      <c r="E38" s="20"/>
      <c r="F38" s="20"/>
      <c r="G38" s="20"/>
      <c r="H38" s="121"/>
      <c r="I38" s="121"/>
      <c r="J38" s="21"/>
      <c r="K38" s="120"/>
    </row>
    <row r="39" spans="1:15" ht="18" customHeight="1" x14ac:dyDescent="0.25">
      <c r="A39" s="75"/>
      <c r="B39" s="15"/>
      <c r="C39" s="15"/>
      <c r="D39" s="20"/>
      <c r="E39" s="20"/>
      <c r="F39" s="20"/>
      <c r="G39" s="20"/>
      <c r="H39" s="112"/>
      <c r="I39" s="112"/>
      <c r="J39" s="64"/>
      <c r="K39" s="113"/>
    </row>
    <row r="40" spans="1:15" ht="18" customHeight="1" thickBot="1" x14ac:dyDescent="0.3">
      <c r="A40" s="76"/>
      <c r="B40" s="58"/>
      <c r="C40" s="58"/>
      <c r="D40" s="31"/>
      <c r="E40" s="31"/>
      <c r="F40" s="31"/>
      <c r="G40" s="32"/>
      <c r="H40" s="117"/>
      <c r="I40" s="117"/>
      <c r="J40" s="32"/>
      <c r="K40" s="118"/>
    </row>
    <row r="41" spans="1:15" ht="18" customHeight="1" x14ac:dyDescent="0.25"/>
    <row r="42" spans="1:15" ht="18" customHeight="1" x14ac:dyDescent="0.25"/>
    <row r="43" spans="1:15" ht="18" customHeight="1" x14ac:dyDescent="0.25"/>
    <row r="44" spans="1:15" ht="18" customHeight="1" x14ac:dyDescent="0.25"/>
    <row r="45" spans="1:15" ht="18" customHeight="1" x14ac:dyDescent="0.25"/>
    <row r="46" spans="1:15" ht="18" customHeight="1" x14ac:dyDescent="0.25"/>
    <row r="47" spans="1:15" ht="18" customHeight="1" x14ac:dyDescent="0.25"/>
    <row r="48" spans="1:15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</sheetData>
  <autoFilter ref="B30:K30" xr:uid="{00000000-0001-0000-0B00-000000000000}">
    <sortState xmlns:xlrd2="http://schemas.microsoft.com/office/spreadsheetml/2017/richdata2" ref="B31:K35">
      <sortCondition descending="1" ref="K30"/>
    </sortState>
  </autoFilter>
  <mergeCells count="1">
    <mergeCell ref="A1:K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horizontalDpi="300" verticalDpi="300" r:id="rId1"/>
  <headerFooter alignWithMargins="0">
    <oddFooter>&amp;L&amp;F -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68"/>
  <sheetViews>
    <sheetView workbookViewId="0">
      <selection activeCell="B39" sqref="B39:K39"/>
    </sheetView>
  </sheetViews>
  <sheetFormatPr baseColWidth="10" defaultColWidth="11.44140625" defaultRowHeight="13.2" x14ac:dyDescent="0.25"/>
  <cols>
    <col min="1" max="1" width="6.5546875" style="6" customWidth="1"/>
    <col min="2" max="3" width="18.5546875" style="6" customWidth="1"/>
    <col min="4" max="4" width="22.88671875" style="8" customWidth="1"/>
    <col min="5" max="6" width="3.5546875" style="8" customWidth="1"/>
    <col min="7" max="7" width="3.5546875" style="9" customWidth="1"/>
    <col min="8" max="8" width="10.5546875" style="49" customWidth="1"/>
    <col min="9" max="9" width="12.33203125" style="49" customWidth="1"/>
    <col min="10" max="10" width="10.5546875" style="9" customWidth="1"/>
    <col min="11" max="11" width="10.5546875" style="51" customWidth="1"/>
    <col min="12" max="12" width="5.5546875" style="6" customWidth="1"/>
    <col min="13" max="14" width="11.44140625" style="6"/>
    <col min="15" max="15" width="11.44140625" style="7"/>
    <col min="16" max="16384" width="11.44140625" style="6"/>
  </cols>
  <sheetData>
    <row r="1" spans="1:18" ht="17.399999999999999" x14ac:dyDescent="0.3">
      <c r="A1" s="212" t="s">
        <v>109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18" ht="36" customHeight="1" thickBot="1" x14ac:dyDescent="0.3">
      <c r="B3" s="59" t="s">
        <v>15</v>
      </c>
      <c r="C3" s="8"/>
    </row>
    <row r="4" spans="1:18" s="17" customFormat="1" ht="18" customHeight="1" x14ac:dyDescent="0.25">
      <c r="A4" s="68" t="s">
        <v>26</v>
      </c>
      <c r="B4" s="66" t="s">
        <v>0</v>
      </c>
      <c r="C4" s="24" t="s">
        <v>1</v>
      </c>
      <c r="D4" s="22" t="s">
        <v>28</v>
      </c>
      <c r="E4" s="24" t="s">
        <v>2</v>
      </c>
      <c r="F4" s="24"/>
      <c r="G4" s="24" t="s">
        <v>3</v>
      </c>
      <c r="H4" s="192" t="s">
        <v>133</v>
      </c>
      <c r="I4" s="134" t="s">
        <v>106</v>
      </c>
      <c r="J4" s="23" t="s">
        <v>134</v>
      </c>
      <c r="K4" s="60" t="s">
        <v>108</v>
      </c>
      <c r="Q4" s="18"/>
      <c r="R4" s="18"/>
    </row>
    <row r="5" spans="1:18" s="17" customFormat="1" ht="18" customHeight="1" x14ac:dyDescent="0.25">
      <c r="A5" s="46">
        <v>1</v>
      </c>
      <c r="B5" s="67" t="str">
        <f>'Tournoi découverte'!A$8</f>
        <v>GOUDRY</v>
      </c>
      <c r="C5" s="67" t="str">
        <f>'Tournoi découverte'!B$8</f>
        <v>Doris</v>
      </c>
      <c r="D5" s="111" t="str">
        <f>'Tournoi découverte'!C$8</f>
        <v>BC Houdan 2</v>
      </c>
      <c r="E5" s="111" t="str">
        <f>'Tournoi découverte'!D$8</f>
        <v>h</v>
      </c>
      <c r="F5" s="111"/>
      <c r="G5" s="111" t="str">
        <f>'Tournoi découverte'!F$8</f>
        <v>n</v>
      </c>
      <c r="H5" s="193">
        <f>'Tournoi découverte'!P$8</f>
        <v>927</v>
      </c>
      <c r="I5" s="130">
        <f>'Tournoi découverte'!Q$8</f>
        <v>1179</v>
      </c>
      <c r="J5" s="21">
        <f>'Tournoi découverte'!R$8</f>
        <v>154.5</v>
      </c>
      <c r="K5" s="52">
        <f>'Tournoi découverte'!S$8</f>
        <v>189</v>
      </c>
      <c r="O5" s="18"/>
    </row>
    <row r="6" spans="1:18" s="17" customFormat="1" ht="18" customHeight="1" x14ac:dyDescent="0.25">
      <c r="A6" s="46">
        <v>2</v>
      </c>
      <c r="B6" s="67" t="str">
        <f>'Tournoi découverte'!A$12</f>
        <v>CLINCKEMAILLIE</v>
      </c>
      <c r="C6" s="67" t="str">
        <f>'Tournoi découverte'!B$12</f>
        <v>Thibault</v>
      </c>
      <c r="D6" s="111" t="str">
        <f>'Tournoi découverte'!C$12</f>
        <v>BC Houdan 3</v>
      </c>
      <c r="E6" s="111" t="str">
        <f>'Tournoi découverte'!D$12</f>
        <v>h</v>
      </c>
      <c r="F6" s="111"/>
      <c r="G6" s="111" t="str">
        <f>'Tournoi découverte'!F$12</f>
        <v>n</v>
      </c>
      <c r="H6" s="193">
        <f>'Tournoi découverte'!P$12</f>
        <v>775</v>
      </c>
      <c r="I6" s="130">
        <f>'Tournoi découverte'!Q$12</f>
        <v>1183</v>
      </c>
      <c r="J6" s="21">
        <f>'Tournoi découverte'!R$12</f>
        <v>129.16666666666666</v>
      </c>
      <c r="K6" s="52">
        <f>'Tournoi découverte'!S$12</f>
        <v>151</v>
      </c>
      <c r="O6" s="18"/>
    </row>
    <row r="7" spans="1:18" s="17" customFormat="1" ht="18" customHeight="1" x14ac:dyDescent="0.25">
      <c r="A7" s="46">
        <v>3</v>
      </c>
      <c r="B7" s="67" t="str">
        <f>'Tournoi découverte'!A$4</f>
        <v>CHARTIER</v>
      </c>
      <c r="C7" s="67" t="str">
        <f>'Tournoi découverte'!B$4</f>
        <v>Jules</v>
      </c>
      <c r="D7" s="111" t="str">
        <f>'Tournoi découverte'!C$4</f>
        <v>BC Houdan 1</v>
      </c>
      <c r="E7" s="111" t="str">
        <f>'Tournoi découverte'!D$4</f>
        <v>h</v>
      </c>
      <c r="F7" s="111"/>
      <c r="G7" s="111" t="str">
        <f>'Tournoi découverte'!F$4</f>
        <v>n</v>
      </c>
      <c r="H7" s="193">
        <f>'Tournoi découverte'!P$4</f>
        <v>770</v>
      </c>
      <c r="I7" s="130">
        <f>'Tournoi découverte'!Q$4</f>
        <v>1160</v>
      </c>
      <c r="J7" s="21">
        <f>'Tournoi découverte'!R$4</f>
        <v>128.33333333333334</v>
      </c>
      <c r="K7" s="52">
        <f>'Tournoi découverte'!S$4</f>
        <v>159</v>
      </c>
      <c r="O7" s="18"/>
    </row>
    <row r="8" spans="1:18" s="17" customFormat="1" ht="18" customHeight="1" x14ac:dyDescent="0.25">
      <c r="A8" s="46">
        <v>4</v>
      </c>
      <c r="B8" s="67" t="str">
        <f>'Tournoi découverte'!A$24</f>
        <v>CASTELLI</v>
      </c>
      <c r="C8" s="67" t="str">
        <f>'Tournoi découverte'!B$24</f>
        <v>Franck</v>
      </c>
      <c r="D8" s="111" t="str">
        <f>'Tournoi découverte'!C$24</f>
        <v>BC Plaisir 3</v>
      </c>
      <c r="E8" s="111" t="str">
        <f>'Tournoi découverte'!D$24</f>
        <v>h</v>
      </c>
      <c r="F8" s="111"/>
      <c r="G8" s="111" t="str">
        <f>'Tournoi découverte'!F$24</f>
        <v>n</v>
      </c>
      <c r="H8" s="193">
        <f>'Tournoi découverte'!P$24</f>
        <v>714</v>
      </c>
      <c r="I8" s="130">
        <f>'Tournoi découverte'!Q$24</f>
        <v>1164</v>
      </c>
      <c r="J8" s="21">
        <f>'Tournoi découverte'!R$24</f>
        <v>119</v>
      </c>
      <c r="K8" s="52">
        <f>'Tournoi découverte'!S$24</f>
        <v>142</v>
      </c>
      <c r="O8" s="18"/>
    </row>
    <row r="9" spans="1:18" s="17" customFormat="1" ht="18" customHeight="1" x14ac:dyDescent="0.25">
      <c r="A9" s="46">
        <v>5</v>
      </c>
      <c r="B9" s="67" t="str">
        <f>'Tournoi découverte'!A$40</f>
        <v>MASCUELIER</v>
      </c>
      <c r="C9" s="67" t="str">
        <f>'Tournoi découverte'!B$40</f>
        <v>Gilbert</v>
      </c>
      <c r="D9" s="111" t="str">
        <f>'Tournoi découverte'!C$40</f>
        <v>AJSLM 1</v>
      </c>
      <c r="E9" s="111" t="str">
        <f>'Tournoi découverte'!D$40</f>
        <v>h</v>
      </c>
      <c r="F9" s="111"/>
      <c r="G9" s="111" t="str">
        <f>'Tournoi découverte'!F$40</f>
        <v>n</v>
      </c>
      <c r="H9" s="193">
        <f>'Tournoi découverte'!P$40</f>
        <v>646</v>
      </c>
      <c r="I9" s="130">
        <f>'Tournoi découverte'!Q$40</f>
        <v>1102</v>
      </c>
      <c r="J9" s="21">
        <f>'Tournoi découverte'!R$40</f>
        <v>107.66666666666667</v>
      </c>
      <c r="K9" s="52">
        <f>'Tournoi découverte'!S$40</f>
        <v>156</v>
      </c>
      <c r="O9" s="18"/>
    </row>
    <row r="10" spans="1:18" s="17" customFormat="1" ht="18" customHeight="1" x14ac:dyDescent="0.25">
      <c r="A10" s="46">
        <v>6</v>
      </c>
      <c r="B10" s="67" t="str">
        <f>'Tournoi découverte'!A$20</f>
        <v>CROVATTO</v>
      </c>
      <c r="C10" s="67" t="str">
        <f>'Tournoi découverte'!B$20</f>
        <v>Christine</v>
      </c>
      <c r="D10" s="111" t="str">
        <f>'Tournoi découverte'!C$20</f>
        <v>BC Plaisir 2</v>
      </c>
      <c r="E10" s="111" t="str">
        <f>'Tournoi découverte'!D$20</f>
        <v>f</v>
      </c>
      <c r="F10" s="111"/>
      <c r="G10" s="111" t="str">
        <f>'Tournoi découverte'!F$20</f>
        <v>n</v>
      </c>
      <c r="H10" s="193">
        <f>'Tournoi découverte'!P$20</f>
        <v>643</v>
      </c>
      <c r="I10" s="130">
        <f>'Tournoi découverte'!Q$20</f>
        <v>1069</v>
      </c>
      <c r="J10" s="21">
        <f>'Tournoi découverte'!R$20</f>
        <v>107.16666666666667</v>
      </c>
      <c r="K10" s="52">
        <f>'Tournoi découverte'!S$20</f>
        <v>141</v>
      </c>
    </row>
    <row r="11" spans="1:18" s="17" customFormat="1" ht="18" customHeight="1" x14ac:dyDescent="0.25">
      <c r="A11" s="46">
        <v>7</v>
      </c>
      <c r="B11" s="67" t="str">
        <f>'Tournoi découverte'!A$36</f>
        <v>POIRIER</v>
      </c>
      <c r="C11" s="67" t="str">
        <f>'Tournoi découverte'!B$36</f>
        <v>Fabrice</v>
      </c>
      <c r="D11" s="111" t="str">
        <f>'Tournoi découverte'!C$36</f>
        <v>BC Plaisir 6</v>
      </c>
      <c r="E11" s="111" t="str">
        <f>'Tournoi découverte'!D$36</f>
        <v>h</v>
      </c>
      <c r="F11" s="111"/>
      <c r="G11" s="111" t="str">
        <f>'Tournoi découverte'!F$36</f>
        <v>n</v>
      </c>
      <c r="H11" s="193">
        <f>'Tournoi découverte'!P$36</f>
        <v>610</v>
      </c>
      <c r="I11" s="130">
        <f>'Tournoi découverte'!Q$36</f>
        <v>1108</v>
      </c>
      <c r="J11" s="21">
        <f>'Tournoi découverte'!R$36</f>
        <v>101.66666666666667</v>
      </c>
      <c r="K11" s="52">
        <f>'Tournoi découverte'!S$36</f>
        <v>138</v>
      </c>
      <c r="O11" s="18"/>
    </row>
    <row r="12" spans="1:18" s="17" customFormat="1" ht="18" customHeight="1" x14ac:dyDescent="0.25">
      <c r="A12" s="46">
        <v>8</v>
      </c>
      <c r="B12" s="67" t="str">
        <f>'Tournoi découverte'!A$16</f>
        <v>THERME</v>
      </c>
      <c r="C12" s="67" t="str">
        <f>'Tournoi découverte'!B$16</f>
        <v>Véronique</v>
      </c>
      <c r="D12" s="111" t="str">
        <f>'Tournoi découverte'!C$16</f>
        <v>BCP/FBA 1</v>
      </c>
      <c r="E12" s="111" t="str">
        <f>'Tournoi découverte'!D$16</f>
        <v>f</v>
      </c>
      <c r="F12" s="111"/>
      <c r="G12" s="111" t="str">
        <f>'Tournoi découverte'!F$16</f>
        <v>n</v>
      </c>
      <c r="H12" s="193">
        <f>'Tournoi découverte'!P$16</f>
        <v>515</v>
      </c>
      <c r="I12" s="130">
        <f>'Tournoi découverte'!Q$16</f>
        <v>1073</v>
      </c>
      <c r="J12" s="21">
        <f>'Tournoi découverte'!R$16</f>
        <v>85.833333333333329</v>
      </c>
      <c r="K12" s="52">
        <f>'Tournoi découverte'!S$16</f>
        <v>107</v>
      </c>
      <c r="O12" s="18"/>
    </row>
    <row r="13" spans="1:18" s="17" customFormat="1" ht="18" customHeight="1" x14ac:dyDescent="0.25">
      <c r="A13" s="46">
        <v>9</v>
      </c>
      <c r="B13" s="67" t="str">
        <f>'Tournoi découverte'!A$44</f>
        <v>CORNAIRE</v>
      </c>
      <c r="C13" s="67" t="str">
        <f>'Tournoi découverte'!B$44</f>
        <v>Marie</v>
      </c>
      <c r="D13" s="111" t="str">
        <f>'Tournoi découverte'!C$44</f>
        <v>BC Rambouillet 1</v>
      </c>
      <c r="E13" s="111" t="str">
        <f>'Tournoi découverte'!D$44</f>
        <v>f</v>
      </c>
      <c r="F13" s="111"/>
      <c r="G13" s="111" t="str">
        <f>'Tournoi découverte'!F$44</f>
        <v>n</v>
      </c>
      <c r="H13" s="193">
        <f>'Tournoi découverte'!P$44</f>
        <v>500</v>
      </c>
      <c r="I13" s="130">
        <f>'Tournoi découverte'!Q$44</f>
        <v>1058</v>
      </c>
      <c r="J13" s="21">
        <f>'Tournoi découverte'!R$44</f>
        <v>83.333333333333329</v>
      </c>
      <c r="K13" s="52">
        <f>'Tournoi découverte'!S$44</f>
        <v>100</v>
      </c>
      <c r="O13" s="18"/>
    </row>
    <row r="14" spans="1:18" s="17" customFormat="1" ht="18" customHeight="1" x14ac:dyDescent="0.25">
      <c r="A14" s="46">
        <v>10</v>
      </c>
      <c r="B14" s="67" t="str">
        <f>'Tournoi découverte'!A$28</f>
        <v>LHAUTE</v>
      </c>
      <c r="C14" s="67" t="str">
        <f>'Tournoi découverte'!B$28</f>
        <v>Xavier</v>
      </c>
      <c r="D14" s="111" t="str">
        <f>'Tournoi découverte'!C$28</f>
        <v>BC Plaisir 4</v>
      </c>
      <c r="E14" s="111" t="str">
        <f>'Tournoi découverte'!D$28</f>
        <v>h</v>
      </c>
      <c r="F14" s="111"/>
      <c r="G14" s="111" t="str">
        <f>'Tournoi découverte'!F$28</f>
        <v>n</v>
      </c>
      <c r="H14" s="193">
        <f>'Tournoi découverte'!P$28</f>
        <v>491</v>
      </c>
      <c r="I14" s="130">
        <f>'Tournoi découverte'!Q$28</f>
        <v>1097</v>
      </c>
      <c r="J14" s="21">
        <f>'Tournoi découverte'!R$28</f>
        <v>81.833333333333329</v>
      </c>
      <c r="K14" s="52">
        <f>'Tournoi découverte'!S$28</f>
        <v>110</v>
      </c>
      <c r="O14" s="18"/>
    </row>
    <row r="15" spans="1:18" s="17" customFormat="1" ht="18" customHeight="1" x14ac:dyDescent="0.25">
      <c r="A15" s="83">
        <v>11</v>
      </c>
      <c r="B15" s="67" t="str">
        <f>'Tournoi découverte'!A$48</f>
        <v>DEMENAIS</v>
      </c>
      <c r="C15" s="67" t="str">
        <f>'Tournoi découverte'!B$48</f>
        <v>Christian</v>
      </c>
      <c r="D15" s="111" t="str">
        <f>'Tournoi découverte'!C$48</f>
        <v>BCP/FBA 2</v>
      </c>
      <c r="E15" s="111" t="str">
        <f>'Tournoi découverte'!D$48</f>
        <v>h</v>
      </c>
      <c r="F15" s="111"/>
      <c r="G15" s="111" t="str">
        <f>'Tournoi découverte'!F$48</f>
        <v>n</v>
      </c>
      <c r="H15" s="193">
        <f>'Tournoi découverte'!P$48</f>
        <v>428</v>
      </c>
      <c r="I15" s="130">
        <f>'Tournoi découverte'!Q$48</f>
        <v>1058</v>
      </c>
      <c r="J15" s="21">
        <f>'Tournoi découverte'!R$48</f>
        <v>71.333333333333329</v>
      </c>
      <c r="K15" s="52">
        <f>'Tournoi découverte'!S$48</f>
        <v>87</v>
      </c>
      <c r="O15" s="18"/>
    </row>
    <row r="16" spans="1:18" s="17" customFormat="1" ht="18" customHeight="1" x14ac:dyDescent="0.25">
      <c r="A16" s="83">
        <v>12</v>
      </c>
      <c r="B16" s="67" t="str">
        <f>'Tournoi découverte'!A$32</f>
        <v>DUFEUTEL</v>
      </c>
      <c r="C16" s="67" t="str">
        <f>'Tournoi découverte'!B$32</f>
        <v>Hugo</v>
      </c>
      <c r="D16" s="111" t="str">
        <f>'Tournoi découverte'!C$32</f>
        <v>BC Plaisir 5</v>
      </c>
      <c r="E16" s="111" t="str">
        <f>'Tournoi découverte'!D$32</f>
        <v>h</v>
      </c>
      <c r="F16" s="111"/>
      <c r="G16" s="111" t="str">
        <f>'Tournoi découverte'!F$32</f>
        <v>n</v>
      </c>
      <c r="H16" s="193">
        <f>'Tournoi découverte'!P$32</f>
        <v>232</v>
      </c>
      <c r="I16" s="130">
        <f>'Tournoi découverte'!Q$32</f>
        <v>1006</v>
      </c>
      <c r="J16" s="21">
        <f>'Tournoi découverte'!R$32</f>
        <v>38.666666666666664</v>
      </c>
      <c r="K16" s="52">
        <f>'Tournoi découverte'!S$32</f>
        <v>48</v>
      </c>
      <c r="O16" s="18"/>
    </row>
    <row r="17" spans="1:18" s="17" customFormat="1" ht="18" customHeight="1" thickBot="1" x14ac:dyDescent="0.3">
      <c r="A17" s="47"/>
      <c r="B17" s="58"/>
      <c r="C17" s="58"/>
      <c r="D17" s="31"/>
      <c r="E17" s="31"/>
      <c r="F17" s="31"/>
      <c r="G17" s="31"/>
      <c r="H17" s="194"/>
      <c r="I17" s="135"/>
      <c r="J17" s="32"/>
      <c r="K17" s="53"/>
      <c r="O17" s="18"/>
    </row>
    <row r="18" spans="1:18" s="17" customFormat="1" ht="18" customHeight="1" x14ac:dyDescent="0.25">
      <c r="A18" s="102"/>
      <c r="B18" s="30"/>
      <c r="C18" s="30"/>
      <c r="D18" s="27"/>
      <c r="E18" s="27"/>
      <c r="F18" s="27"/>
      <c r="G18" s="27"/>
      <c r="H18" s="116"/>
      <c r="I18" s="116"/>
      <c r="J18" s="107"/>
      <c r="K18" s="108"/>
      <c r="O18" s="18"/>
    </row>
    <row r="19" spans="1:18" s="17" customFormat="1" ht="36" customHeight="1" thickBot="1" x14ac:dyDescent="0.3">
      <c r="A19" s="6"/>
      <c r="B19" s="59" t="s">
        <v>64</v>
      </c>
      <c r="C19" s="8"/>
      <c r="D19" s="8"/>
      <c r="E19" s="8"/>
      <c r="F19" s="8"/>
      <c r="G19" s="9"/>
      <c r="H19" s="49"/>
      <c r="I19" s="49"/>
      <c r="J19" s="9"/>
      <c r="K19" s="51"/>
      <c r="O19" s="18"/>
    </row>
    <row r="20" spans="1:18" s="17" customFormat="1" ht="18" customHeight="1" x14ac:dyDescent="0.25">
      <c r="A20" s="68" t="s">
        <v>26</v>
      </c>
      <c r="B20" s="66" t="s">
        <v>0</v>
      </c>
      <c r="C20" s="24" t="s">
        <v>1</v>
      </c>
      <c r="D20" s="22" t="s">
        <v>28</v>
      </c>
      <c r="E20" s="24" t="s">
        <v>2</v>
      </c>
      <c r="F20" s="24"/>
      <c r="G20" s="24" t="s">
        <v>3</v>
      </c>
      <c r="H20" s="131" t="s">
        <v>133</v>
      </c>
      <c r="I20" s="195" t="s">
        <v>106</v>
      </c>
      <c r="J20" s="23" t="s">
        <v>134</v>
      </c>
      <c r="K20" s="60" t="s">
        <v>108</v>
      </c>
      <c r="Q20" s="18"/>
      <c r="R20" s="18"/>
    </row>
    <row r="21" spans="1:18" s="17" customFormat="1" ht="18" customHeight="1" x14ac:dyDescent="0.25">
      <c r="A21" s="46">
        <v>1</v>
      </c>
      <c r="B21" s="67" t="str">
        <f>'Tournoi découverte'!A$12</f>
        <v>CLINCKEMAILLIE</v>
      </c>
      <c r="C21" s="67" t="str">
        <f>'Tournoi découverte'!B$12</f>
        <v>Thibault</v>
      </c>
      <c r="D21" s="111" t="str">
        <f>'Tournoi découverte'!C$12</f>
        <v>BC Houdan 3</v>
      </c>
      <c r="E21" s="111" t="str">
        <f>'Tournoi découverte'!D$12</f>
        <v>h</v>
      </c>
      <c r="F21" s="111"/>
      <c r="G21" s="111" t="str">
        <f>'Tournoi découverte'!F$12</f>
        <v>n</v>
      </c>
      <c r="H21" s="130">
        <f>'Tournoi découverte'!P$12</f>
        <v>775</v>
      </c>
      <c r="I21" s="196">
        <f>'Tournoi découverte'!Q$12</f>
        <v>1183</v>
      </c>
      <c r="J21" s="21">
        <f>'Tournoi découverte'!R$12</f>
        <v>129.16666666666666</v>
      </c>
      <c r="K21" s="52">
        <f>'Tournoi découverte'!S$12</f>
        <v>151</v>
      </c>
      <c r="O21" s="18"/>
    </row>
    <row r="22" spans="1:18" s="17" customFormat="1" ht="18" customHeight="1" x14ac:dyDescent="0.25">
      <c r="A22" s="46">
        <v>2</v>
      </c>
      <c r="B22" s="67" t="str">
        <f>'Tournoi découverte'!A$8</f>
        <v>GOUDRY</v>
      </c>
      <c r="C22" s="67" t="str">
        <f>'Tournoi découverte'!B$8</f>
        <v>Doris</v>
      </c>
      <c r="D22" s="111" t="str">
        <f>'Tournoi découverte'!C$8</f>
        <v>BC Houdan 2</v>
      </c>
      <c r="E22" s="111" t="str">
        <f>'Tournoi découverte'!D$8</f>
        <v>h</v>
      </c>
      <c r="F22" s="111"/>
      <c r="G22" s="111" t="str">
        <f>'Tournoi découverte'!F$8</f>
        <v>n</v>
      </c>
      <c r="H22" s="130">
        <f>'Tournoi découverte'!P$8</f>
        <v>927</v>
      </c>
      <c r="I22" s="196">
        <f>'Tournoi découverte'!Q$8</f>
        <v>1179</v>
      </c>
      <c r="J22" s="21">
        <f>'Tournoi découverte'!R$8</f>
        <v>154.5</v>
      </c>
      <c r="K22" s="52">
        <f>'Tournoi découverte'!S$8</f>
        <v>189</v>
      </c>
      <c r="O22" s="18"/>
    </row>
    <row r="23" spans="1:18" s="17" customFormat="1" ht="18" customHeight="1" x14ac:dyDescent="0.25">
      <c r="A23" s="46">
        <v>3</v>
      </c>
      <c r="B23" s="67" t="str">
        <f>'Tournoi découverte'!A$24</f>
        <v>CASTELLI</v>
      </c>
      <c r="C23" s="67" t="str">
        <f>'Tournoi découverte'!B$24</f>
        <v>Franck</v>
      </c>
      <c r="D23" s="111" t="str">
        <f>'Tournoi découverte'!C$24</f>
        <v>BC Plaisir 3</v>
      </c>
      <c r="E23" s="111" t="str">
        <f>'Tournoi découverte'!D$24</f>
        <v>h</v>
      </c>
      <c r="F23" s="111"/>
      <c r="G23" s="111" t="str">
        <f>'Tournoi découverte'!F$24</f>
        <v>n</v>
      </c>
      <c r="H23" s="130">
        <f>'Tournoi découverte'!P$24</f>
        <v>714</v>
      </c>
      <c r="I23" s="196">
        <f>'Tournoi découverte'!Q$24</f>
        <v>1164</v>
      </c>
      <c r="J23" s="21">
        <f>'Tournoi découverte'!R$24</f>
        <v>119</v>
      </c>
      <c r="K23" s="52">
        <f>'Tournoi découverte'!S$24</f>
        <v>142</v>
      </c>
      <c r="O23" s="18"/>
    </row>
    <row r="24" spans="1:18" s="17" customFormat="1" ht="18" customHeight="1" x14ac:dyDescent="0.25">
      <c r="A24" s="46">
        <v>4</v>
      </c>
      <c r="B24" s="67" t="str">
        <f>'Tournoi découverte'!A$4</f>
        <v>CHARTIER</v>
      </c>
      <c r="C24" s="67" t="str">
        <f>'Tournoi découverte'!B$4</f>
        <v>Jules</v>
      </c>
      <c r="D24" s="111" t="str">
        <f>'Tournoi découverte'!C$4</f>
        <v>BC Houdan 1</v>
      </c>
      <c r="E24" s="111" t="str">
        <f>'Tournoi découverte'!D$4</f>
        <v>h</v>
      </c>
      <c r="F24" s="111"/>
      <c r="G24" s="111" t="str">
        <f>'Tournoi découverte'!F$4</f>
        <v>n</v>
      </c>
      <c r="H24" s="130">
        <f>'Tournoi découverte'!P$4</f>
        <v>770</v>
      </c>
      <c r="I24" s="196">
        <f>'Tournoi découverte'!Q$4</f>
        <v>1160</v>
      </c>
      <c r="J24" s="21">
        <f>'Tournoi découverte'!R$4</f>
        <v>128.33333333333334</v>
      </c>
      <c r="K24" s="52">
        <f>'Tournoi découverte'!S$4</f>
        <v>159</v>
      </c>
      <c r="O24" s="18"/>
    </row>
    <row r="25" spans="1:18" s="17" customFormat="1" ht="18" customHeight="1" x14ac:dyDescent="0.25">
      <c r="A25" s="46">
        <v>5</v>
      </c>
      <c r="B25" s="67" t="str">
        <f>'Tournoi découverte'!A$36</f>
        <v>POIRIER</v>
      </c>
      <c r="C25" s="67" t="str">
        <f>'Tournoi découverte'!B$36</f>
        <v>Fabrice</v>
      </c>
      <c r="D25" s="111" t="str">
        <f>'Tournoi découverte'!C$36</f>
        <v>BC Plaisir 6</v>
      </c>
      <c r="E25" s="111" t="str">
        <f>'Tournoi découverte'!D$36</f>
        <v>h</v>
      </c>
      <c r="F25" s="111"/>
      <c r="G25" s="111" t="str">
        <f>'Tournoi découverte'!F$36</f>
        <v>n</v>
      </c>
      <c r="H25" s="130">
        <f>'Tournoi découverte'!P$36</f>
        <v>610</v>
      </c>
      <c r="I25" s="196">
        <f>'Tournoi découverte'!Q$36</f>
        <v>1108</v>
      </c>
      <c r="J25" s="21">
        <f>'Tournoi découverte'!R$36</f>
        <v>101.66666666666667</v>
      </c>
      <c r="K25" s="52">
        <f>'Tournoi découverte'!S$36</f>
        <v>138</v>
      </c>
      <c r="O25" s="18"/>
    </row>
    <row r="26" spans="1:18" s="17" customFormat="1" ht="18" customHeight="1" x14ac:dyDescent="0.25">
      <c r="A26" s="46">
        <v>6</v>
      </c>
      <c r="B26" s="67" t="str">
        <f>'Tournoi découverte'!A$40</f>
        <v>MASCUELIER</v>
      </c>
      <c r="C26" s="67" t="str">
        <f>'Tournoi découverte'!B$40</f>
        <v>Gilbert</v>
      </c>
      <c r="D26" s="111" t="str">
        <f>'Tournoi découverte'!C$40</f>
        <v>AJSLM 1</v>
      </c>
      <c r="E26" s="111" t="str">
        <f>'Tournoi découverte'!D$40</f>
        <v>h</v>
      </c>
      <c r="F26" s="111"/>
      <c r="G26" s="111" t="str">
        <f>'Tournoi découverte'!F$40</f>
        <v>n</v>
      </c>
      <c r="H26" s="130">
        <f>'Tournoi découverte'!P$40</f>
        <v>646</v>
      </c>
      <c r="I26" s="196">
        <f>'Tournoi découverte'!Q$40</f>
        <v>1102</v>
      </c>
      <c r="J26" s="21">
        <f>'Tournoi découverte'!R$40</f>
        <v>107.66666666666667</v>
      </c>
      <c r="K26" s="52">
        <f>'Tournoi découverte'!S$40</f>
        <v>156</v>
      </c>
    </row>
    <row r="27" spans="1:18" s="17" customFormat="1" ht="18" customHeight="1" x14ac:dyDescent="0.25">
      <c r="A27" s="46">
        <v>7</v>
      </c>
      <c r="B27" s="67" t="str">
        <f>'Tournoi découverte'!A$28</f>
        <v>LHAUTE</v>
      </c>
      <c r="C27" s="67" t="str">
        <f>'Tournoi découverte'!B$28</f>
        <v>Xavier</v>
      </c>
      <c r="D27" s="111" t="str">
        <f>'Tournoi découverte'!C$28</f>
        <v>BC Plaisir 4</v>
      </c>
      <c r="E27" s="111" t="str">
        <f>'Tournoi découverte'!D$28</f>
        <v>h</v>
      </c>
      <c r="F27" s="111"/>
      <c r="G27" s="111" t="str">
        <f>'Tournoi découverte'!F$28</f>
        <v>n</v>
      </c>
      <c r="H27" s="130">
        <f>'Tournoi découverte'!P$28</f>
        <v>491</v>
      </c>
      <c r="I27" s="196">
        <f>'Tournoi découverte'!Q$28</f>
        <v>1097</v>
      </c>
      <c r="J27" s="21">
        <f>'Tournoi découverte'!R$28</f>
        <v>81.833333333333329</v>
      </c>
      <c r="K27" s="52">
        <f>'Tournoi découverte'!S$28</f>
        <v>110</v>
      </c>
      <c r="O27" s="18"/>
    </row>
    <row r="28" spans="1:18" s="17" customFormat="1" ht="18" customHeight="1" x14ac:dyDescent="0.25">
      <c r="A28" s="46">
        <v>8</v>
      </c>
      <c r="B28" s="67" t="str">
        <f>'Tournoi découverte'!A$16</f>
        <v>THERME</v>
      </c>
      <c r="C28" s="67" t="str">
        <f>'Tournoi découverte'!B$16</f>
        <v>Véronique</v>
      </c>
      <c r="D28" s="111" t="str">
        <f>'Tournoi découverte'!C$16</f>
        <v>BCP/FBA 1</v>
      </c>
      <c r="E28" s="111" t="str">
        <f>'Tournoi découverte'!D$16</f>
        <v>f</v>
      </c>
      <c r="F28" s="111"/>
      <c r="G28" s="111" t="str">
        <f>'Tournoi découverte'!F$16</f>
        <v>n</v>
      </c>
      <c r="H28" s="130">
        <f>'Tournoi découverte'!P$16</f>
        <v>515</v>
      </c>
      <c r="I28" s="196">
        <f>'Tournoi découverte'!Q$16</f>
        <v>1073</v>
      </c>
      <c r="J28" s="21">
        <f>'Tournoi découverte'!R$16</f>
        <v>85.833333333333329</v>
      </c>
      <c r="K28" s="52">
        <f>'Tournoi découverte'!S$16</f>
        <v>107</v>
      </c>
      <c r="O28" s="18"/>
    </row>
    <row r="29" spans="1:18" s="17" customFormat="1" ht="18" customHeight="1" x14ac:dyDescent="0.25">
      <c r="A29" s="46">
        <v>9</v>
      </c>
      <c r="B29" s="67" t="str">
        <f>'Tournoi découverte'!A$20</f>
        <v>CROVATTO</v>
      </c>
      <c r="C29" s="67" t="str">
        <f>'Tournoi découverte'!B$20</f>
        <v>Christine</v>
      </c>
      <c r="D29" s="111" t="str">
        <f>'Tournoi découverte'!C$20</f>
        <v>BC Plaisir 2</v>
      </c>
      <c r="E29" s="111" t="str">
        <f>'Tournoi découverte'!D$20</f>
        <v>f</v>
      </c>
      <c r="F29" s="111"/>
      <c r="G29" s="111" t="str">
        <f>'Tournoi découverte'!F$20</f>
        <v>n</v>
      </c>
      <c r="H29" s="130">
        <f>'Tournoi découverte'!P$20</f>
        <v>643</v>
      </c>
      <c r="I29" s="196">
        <f>'Tournoi découverte'!Q$20</f>
        <v>1069</v>
      </c>
      <c r="J29" s="21">
        <f>'Tournoi découverte'!R$20</f>
        <v>107.16666666666667</v>
      </c>
      <c r="K29" s="52">
        <f>'Tournoi découverte'!S$20</f>
        <v>141</v>
      </c>
      <c r="O29" s="18"/>
    </row>
    <row r="30" spans="1:18" s="17" customFormat="1" ht="18" customHeight="1" x14ac:dyDescent="0.25">
      <c r="A30" s="46">
        <v>10</v>
      </c>
      <c r="B30" s="67" t="str">
        <f>'Tournoi découverte'!A$48</f>
        <v>DEMENAIS</v>
      </c>
      <c r="C30" s="67" t="str">
        <f>'Tournoi découverte'!B$48</f>
        <v>Christian</v>
      </c>
      <c r="D30" s="111" t="str">
        <f>'Tournoi découverte'!C$48</f>
        <v>BCP/FBA 2</v>
      </c>
      <c r="E30" s="111" t="str">
        <f>'Tournoi découverte'!D$48</f>
        <v>h</v>
      </c>
      <c r="F30" s="111"/>
      <c r="G30" s="111" t="str">
        <f>'Tournoi découverte'!F$48</f>
        <v>n</v>
      </c>
      <c r="H30" s="130">
        <f>'Tournoi découverte'!P$48</f>
        <v>428</v>
      </c>
      <c r="I30" s="196">
        <f>'Tournoi découverte'!Q$48</f>
        <v>1058</v>
      </c>
      <c r="J30" s="21">
        <f>'Tournoi découverte'!R$48</f>
        <v>71.333333333333329</v>
      </c>
      <c r="K30" s="52">
        <f>'Tournoi découverte'!S$48</f>
        <v>87</v>
      </c>
      <c r="O30" s="18"/>
    </row>
    <row r="31" spans="1:18" s="17" customFormat="1" ht="18" customHeight="1" x14ac:dyDescent="0.25">
      <c r="A31" s="83">
        <v>11</v>
      </c>
      <c r="B31" s="67" t="str">
        <f>'Tournoi découverte'!A$44</f>
        <v>CORNAIRE</v>
      </c>
      <c r="C31" s="67" t="str">
        <f>'Tournoi découverte'!B$44</f>
        <v>Marie</v>
      </c>
      <c r="D31" s="111" t="str">
        <f>'Tournoi découverte'!C$44</f>
        <v>BC Rambouillet 1</v>
      </c>
      <c r="E31" s="111" t="str">
        <f>'Tournoi découverte'!D$44</f>
        <v>f</v>
      </c>
      <c r="F31" s="111"/>
      <c r="G31" s="111" t="str">
        <f>'Tournoi découverte'!F$44</f>
        <v>n</v>
      </c>
      <c r="H31" s="130">
        <f>'Tournoi découverte'!P$44</f>
        <v>500</v>
      </c>
      <c r="I31" s="196">
        <f>'Tournoi découverte'!Q$44</f>
        <v>1058</v>
      </c>
      <c r="J31" s="21">
        <f>'Tournoi découverte'!R$44</f>
        <v>83.333333333333329</v>
      </c>
      <c r="K31" s="52">
        <f>'Tournoi découverte'!S$44</f>
        <v>100</v>
      </c>
      <c r="O31" s="18"/>
    </row>
    <row r="32" spans="1:18" s="17" customFormat="1" ht="18" customHeight="1" x14ac:dyDescent="0.25">
      <c r="A32" s="83">
        <v>12</v>
      </c>
      <c r="B32" s="67" t="str">
        <f>'Tournoi découverte'!A$32</f>
        <v>DUFEUTEL</v>
      </c>
      <c r="C32" s="67" t="str">
        <f>'Tournoi découverte'!B$32</f>
        <v>Hugo</v>
      </c>
      <c r="D32" s="111" t="str">
        <f>'Tournoi découverte'!C$32</f>
        <v>BC Plaisir 5</v>
      </c>
      <c r="E32" s="111" t="str">
        <f>'Tournoi découverte'!D$32</f>
        <v>h</v>
      </c>
      <c r="F32" s="111"/>
      <c r="G32" s="111" t="str">
        <f>'Tournoi découverte'!F$32</f>
        <v>n</v>
      </c>
      <c r="H32" s="130">
        <f>'Tournoi découverte'!P$32</f>
        <v>232</v>
      </c>
      <c r="I32" s="196">
        <f>'Tournoi découverte'!Q$32</f>
        <v>1006</v>
      </c>
      <c r="J32" s="21">
        <f>'Tournoi découverte'!R$32</f>
        <v>38.666666666666664</v>
      </c>
      <c r="K32" s="52">
        <f>'Tournoi découverte'!S$32</f>
        <v>48</v>
      </c>
      <c r="O32" s="18"/>
    </row>
    <row r="33" spans="1:18" s="17" customFormat="1" ht="18" customHeight="1" thickBot="1" x14ac:dyDescent="0.3">
      <c r="A33" s="47"/>
      <c r="B33" s="58"/>
      <c r="C33" s="58"/>
      <c r="D33" s="31"/>
      <c r="E33" s="31"/>
      <c r="F33" s="31"/>
      <c r="G33" s="31"/>
      <c r="H33" s="137"/>
      <c r="I33" s="197"/>
      <c r="J33" s="32"/>
      <c r="K33" s="53"/>
      <c r="O33" s="18"/>
    </row>
    <row r="34" spans="1:18" s="17" customFormat="1" ht="18" customHeight="1" x14ac:dyDescent="0.25">
      <c r="A34" s="102"/>
      <c r="B34" s="30"/>
      <c r="C34" s="30"/>
      <c r="D34" s="27"/>
      <c r="E34" s="27"/>
      <c r="F34" s="27"/>
      <c r="G34" s="27"/>
      <c r="H34" s="116"/>
      <c r="I34" s="116"/>
      <c r="J34" s="107"/>
      <c r="K34" s="108"/>
      <c r="O34" s="18"/>
    </row>
    <row r="35" spans="1:18" s="17" customFormat="1" ht="18" customHeight="1" x14ac:dyDescent="0.25">
      <c r="A35" s="102"/>
      <c r="B35" s="30"/>
      <c r="C35" s="30"/>
      <c r="D35" s="27"/>
      <c r="E35" s="27"/>
      <c r="F35" s="27"/>
      <c r="G35" s="27"/>
      <c r="H35" s="116"/>
      <c r="I35" s="116"/>
      <c r="J35" s="107"/>
      <c r="K35" s="108"/>
      <c r="O35" s="18"/>
    </row>
    <row r="36" spans="1:18" s="17" customFormat="1" ht="18" customHeight="1" x14ac:dyDescent="0.25">
      <c r="A36" s="102"/>
      <c r="B36" s="30"/>
      <c r="C36" s="30"/>
      <c r="D36" s="27"/>
      <c r="E36" s="27"/>
      <c r="F36" s="27"/>
      <c r="G36" s="27"/>
      <c r="H36" s="116"/>
      <c r="I36" s="116"/>
      <c r="J36" s="107"/>
      <c r="K36" s="108"/>
      <c r="O36" s="18"/>
    </row>
    <row r="37" spans="1:18" s="17" customFormat="1" ht="18" customHeight="1" x14ac:dyDescent="0.25">
      <c r="A37" s="102"/>
      <c r="B37" s="30"/>
      <c r="C37" s="30"/>
      <c r="D37" s="27"/>
      <c r="E37" s="27"/>
      <c r="F37" s="27"/>
      <c r="G37" s="107"/>
      <c r="H37" s="116"/>
      <c r="I37" s="116"/>
      <c r="J37" s="107"/>
      <c r="K37" s="108"/>
      <c r="O37" s="18"/>
    </row>
    <row r="38" spans="1:18" s="17" customFormat="1" ht="36" customHeight="1" thickBot="1" x14ac:dyDescent="0.3">
      <c r="A38" s="27"/>
      <c r="B38" s="109" t="s">
        <v>63</v>
      </c>
      <c r="C38" s="27"/>
      <c r="D38" s="27"/>
      <c r="E38" s="27"/>
      <c r="F38" s="27"/>
      <c r="G38" s="107"/>
      <c r="H38" s="110"/>
      <c r="I38" s="110"/>
      <c r="J38" s="107"/>
      <c r="K38" s="108"/>
      <c r="O38" s="18"/>
    </row>
    <row r="39" spans="1:18" s="17" customFormat="1" ht="18" customHeight="1" x14ac:dyDescent="0.25">
      <c r="A39" s="68" t="s">
        <v>26</v>
      </c>
      <c r="B39" s="66" t="s">
        <v>0</v>
      </c>
      <c r="C39" s="24" t="s">
        <v>1</v>
      </c>
      <c r="D39" s="22" t="s">
        <v>28</v>
      </c>
      <c r="E39" s="24" t="s">
        <v>2</v>
      </c>
      <c r="F39" s="24"/>
      <c r="G39" s="24" t="s">
        <v>3</v>
      </c>
      <c r="H39" s="131" t="s">
        <v>133</v>
      </c>
      <c r="I39" s="134" t="s">
        <v>106</v>
      </c>
      <c r="J39" s="23" t="s">
        <v>134</v>
      </c>
      <c r="K39" s="187" t="s">
        <v>108</v>
      </c>
      <c r="Q39" s="18"/>
      <c r="R39" s="18"/>
    </row>
    <row r="40" spans="1:18" s="17" customFormat="1" ht="18" customHeight="1" x14ac:dyDescent="0.25">
      <c r="A40" s="46">
        <v>1</v>
      </c>
      <c r="B40" s="67" t="str">
        <f>'Tournoi découverte'!A$8</f>
        <v>GOUDRY</v>
      </c>
      <c r="C40" s="67" t="str">
        <f>'Tournoi découverte'!B$8</f>
        <v>Doris</v>
      </c>
      <c r="D40" s="111" t="str">
        <f>'Tournoi découverte'!C$8</f>
        <v>BC Houdan 2</v>
      </c>
      <c r="E40" s="111" t="str">
        <f>'Tournoi découverte'!D$8</f>
        <v>h</v>
      </c>
      <c r="F40" s="111"/>
      <c r="G40" s="111" t="str">
        <f>'Tournoi découverte'!F$8</f>
        <v>n</v>
      </c>
      <c r="H40" s="130">
        <f>'Tournoi découverte'!P$8</f>
        <v>927</v>
      </c>
      <c r="I40" s="130">
        <f>'Tournoi découverte'!Q$8</f>
        <v>1179</v>
      </c>
      <c r="J40" s="21">
        <f>'Tournoi découverte'!R$8</f>
        <v>154.5</v>
      </c>
      <c r="K40" s="114">
        <f>'Tournoi découverte'!S$8</f>
        <v>189</v>
      </c>
      <c r="O40" s="18"/>
    </row>
    <row r="41" spans="1:18" s="17" customFormat="1" ht="18" customHeight="1" x14ac:dyDescent="0.25">
      <c r="A41" s="46">
        <v>2</v>
      </c>
      <c r="B41" s="67" t="str">
        <f>'Tournoi découverte'!A$4</f>
        <v>CHARTIER</v>
      </c>
      <c r="C41" s="67" t="str">
        <f>'Tournoi découverte'!B$4</f>
        <v>Jules</v>
      </c>
      <c r="D41" s="111" t="str">
        <f>'Tournoi découverte'!C$4</f>
        <v>BC Houdan 1</v>
      </c>
      <c r="E41" s="111" t="str">
        <f>'Tournoi découverte'!D$4</f>
        <v>h</v>
      </c>
      <c r="F41" s="111"/>
      <c r="G41" s="111" t="str">
        <f>'Tournoi découverte'!F$4</f>
        <v>n</v>
      </c>
      <c r="H41" s="130">
        <f>'Tournoi découverte'!P$4</f>
        <v>770</v>
      </c>
      <c r="I41" s="130">
        <f>'Tournoi découverte'!Q$4</f>
        <v>1160</v>
      </c>
      <c r="J41" s="21">
        <f>'Tournoi découverte'!R$4</f>
        <v>128.33333333333334</v>
      </c>
      <c r="K41" s="114">
        <f>'Tournoi découverte'!S$4</f>
        <v>159</v>
      </c>
      <c r="O41" s="18"/>
    </row>
    <row r="42" spans="1:18" s="17" customFormat="1" ht="18" customHeight="1" x14ac:dyDescent="0.25">
      <c r="A42" s="46">
        <v>3</v>
      </c>
      <c r="B42" s="67" t="str">
        <f>'Tournoi découverte'!A$40</f>
        <v>MASCUELIER</v>
      </c>
      <c r="C42" s="67" t="str">
        <f>'Tournoi découverte'!B$40</f>
        <v>Gilbert</v>
      </c>
      <c r="D42" s="111" t="str">
        <f>'Tournoi découverte'!C$40</f>
        <v>AJSLM 1</v>
      </c>
      <c r="E42" s="111" t="str">
        <f>'Tournoi découverte'!D$40</f>
        <v>h</v>
      </c>
      <c r="F42" s="111"/>
      <c r="G42" s="111" t="str">
        <f>'Tournoi découverte'!F$40</f>
        <v>n</v>
      </c>
      <c r="H42" s="130">
        <f>'Tournoi découverte'!P$40</f>
        <v>646</v>
      </c>
      <c r="I42" s="130">
        <f>'Tournoi découverte'!Q$40</f>
        <v>1102</v>
      </c>
      <c r="J42" s="21">
        <f>'Tournoi découverte'!R$40</f>
        <v>107.66666666666667</v>
      </c>
      <c r="K42" s="114">
        <f>'Tournoi découverte'!S$40</f>
        <v>156</v>
      </c>
      <c r="O42" s="18"/>
    </row>
    <row r="43" spans="1:18" s="17" customFormat="1" ht="18" customHeight="1" x14ac:dyDescent="0.25">
      <c r="A43" s="46">
        <v>4</v>
      </c>
      <c r="B43" s="67" t="str">
        <f>'Tournoi découverte'!A$12</f>
        <v>CLINCKEMAILLIE</v>
      </c>
      <c r="C43" s="67" t="str">
        <f>'Tournoi découverte'!B$12</f>
        <v>Thibault</v>
      </c>
      <c r="D43" s="111" t="str">
        <f>'Tournoi découverte'!C$12</f>
        <v>BC Houdan 3</v>
      </c>
      <c r="E43" s="111" t="str">
        <f>'Tournoi découverte'!D$12</f>
        <v>h</v>
      </c>
      <c r="F43" s="111"/>
      <c r="G43" s="111" t="str">
        <f>'Tournoi découverte'!F$12</f>
        <v>n</v>
      </c>
      <c r="H43" s="130">
        <f>'Tournoi découverte'!P$12</f>
        <v>775</v>
      </c>
      <c r="I43" s="130">
        <f>'Tournoi découverte'!Q$12</f>
        <v>1183</v>
      </c>
      <c r="J43" s="21">
        <f>'Tournoi découverte'!R$12</f>
        <v>129.16666666666666</v>
      </c>
      <c r="K43" s="114">
        <f>'Tournoi découverte'!S$12</f>
        <v>151</v>
      </c>
      <c r="O43" s="18"/>
    </row>
    <row r="44" spans="1:18" s="17" customFormat="1" ht="18" customHeight="1" x14ac:dyDescent="0.25">
      <c r="A44" s="46">
        <v>5</v>
      </c>
      <c r="B44" s="67" t="str">
        <f>'Tournoi découverte'!A$24</f>
        <v>CASTELLI</v>
      </c>
      <c r="C44" s="67" t="str">
        <f>'Tournoi découverte'!B$24</f>
        <v>Franck</v>
      </c>
      <c r="D44" s="111" t="str">
        <f>'Tournoi découverte'!C$24</f>
        <v>BC Plaisir 3</v>
      </c>
      <c r="E44" s="111" t="str">
        <f>'Tournoi découverte'!D$24</f>
        <v>h</v>
      </c>
      <c r="F44" s="111"/>
      <c r="G44" s="111" t="str">
        <f>'Tournoi découverte'!F$24</f>
        <v>n</v>
      </c>
      <c r="H44" s="130">
        <f>'Tournoi découverte'!P$24</f>
        <v>714</v>
      </c>
      <c r="I44" s="130">
        <f>'Tournoi découverte'!Q$24</f>
        <v>1164</v>
      </c>
      <c r="J44" s="21">
        <f>'Tournoi découverte'!R$24</f>
        <v>119</v>
      </c>
      <c r="K44" s="114">
        <f>'Tournoi découverte'!S$24</f>
        <v>142</v>
      </c>
      <c r="O44" s="18"/>
    </row>
    <row r="45" spans="1:18" s="17" customFormat="1" ht="18" customHeight="1" x14ac:dyDescent="0.25">
      <c r="A45" s="46">
        <v>6</v>
      </c>
      <c r="B45" s="67" t="str">
        <f>'Tournoi découverte'!A$20</f>
        <v>CROVATTO</v>
      </c>
      <c r="C45" s="67" t="str">
        <f>'Tournoi découverte'!B$20</f>
        <v>Christine</v>
      </c>
      <c r="D45" s="111" t="str">
        <f>'Tournoi découverte'!C$20</f>
        <v>BC Plaisir 2</v>
      </c>
      <c r="E45" s="111" t="str">
        <f>'Tournoi découverte'!D$20</f>
        <v>f</v>
      </c>
      <c r="F45" s="111"/>
      <c r="G45" s="111" t="str">
        <f>'Tournoi découverte'!F$20</f>
        <v>n</v>
      </c>
      <c r="H45" s="130">
        <f>'Tournoi découverte'!P$20</f>
        <v>643</v>
      </c>
      <c r="I45" s="130">
        <f>'Tournoi découverte'!Q$20</f>
        <v>1069</v>
      </c>
      <c r="J45" s="21">
        <f>'Tournoi découverte'!R$20</f>
        <v>107.16666666666667</v>
      </c>
      <c r="K45" s="114">
        <f>'Tournoi découverte'!S$20</f>
        <v>141</v>
      </c>
    </row>
    <row r="46" spans="1:18" s="17" customFormat="1" ht="18" customHeight="1" x14ac:dyDescent="0.25">
      <c r="A46" s="46">
        <v>7</v>
      </c>
      <c r="B46" s="67" t="str">
        <f>'Tournoi découverte'!A$36</f>
        <v>POIRIER</v>
      </c>
      <c r="C46" s="67" t="str">
        <f>'Tournoi découverte'!B$36</f>
        <v>Fabrice</v>
      </c>
      <c r="D46" s="111" t="str">
        <f>'Tournoi découverte'!C$36</f>
        <v>BC Plaisir 6</v>
      </c>
      <c r="E46" s="111" t="str">
        <f>'Tournoi découverte'!D$36</f>
        <v>h</v>
      </c>
      <c r="F46" s="111"/>
      <c r="G46" s="111" t="str">
        <f>'Tournoi découverte'!F$36</f>
        <v>n</v>
      </c>
      <c r="H46" s="130">
        <f>'Tournoi découverte'!P$36</f>
        <v>610</v>
      </c>
      <c r="I46" s="130">
        <f>'Tournoi découverte'!Q$36</f>
        <v>1108</v>
      </c>
      <c r="J46" s="21">
        <f>'Tournoi découverte'!R$36</f>
        <v>101.66666666666667</v>
      </c>
      <c r="K46" s="114">
        <f>'Tournoi découverte'!S$36</f>
        <v>138</v>
      </c>
      <c r="O46" s="18"/>
    </row>
    <row r="47" spans="1:18" s="17" customFormat="1" ht="18" customHeight="1" x14ac:dyDescent="0.25">
      <c r="A47" s="46">
        <v>8</v>
      </c>
      <c r="B47" s="67" t="str">
        <f>'Tournoi découverte'!A$28</f>
        <v>LHAUTE</v>
      </c>
      <c r="C47" s="67" t="str">
        <f>'Tournoi découverte'!B$28</f>
        <v>Xavier</v>
      </c>
      <c r="D47" s="111" t="str">
        <f>'Tournoi découverte'!C$28</f>
        <v>BC Plaisir 4</v>
      </c>
      <c r="E47" s="111" t="str">
        <f>'Tournoi découverte'!D$28</f>
        <v>h</v>
      </c>
      <c r="F47" s="111"/>
      <c r="G47" s="111" t="str">
        <f>'Tournoi découverte'!F$28</f>
        <v>n</v>
      </c>
      <c r="H47" s="130">
        <f>'Tournoi découverte'!P$28</f>
        <v>491</v>
      </c>
      <c r="I47" s="130">
        <f>'Tournoi découverte'!Q$28</f>
        <v>1097</v>
      </c>
      <c r="J47" s="21">
        <f>'Tournoi découverte'!R$28</f>
        <v>81.833333333333329</v>
      </c>
      <c r="K47" s="114">
        <f>'Tournoi découverte'!S$28</f>
        <v>110</v>
      </c>
      <c r="O47" s="18"/>
    </row>
    <row r="48" spans="1:18" s="17" customFormat="1" ht="18" customHeight="1" x14ac:dyDescent="0.25">
      <c r="A48" s="46">
        <v>9</v>
      </c>
      <c r="B48" s="67" t="str">
        <f>'Tournoi découverte'!A$16</f>
        <v>THERME</v>
      </c>
      <c r="C48" s="67" t="str">
        <f>'Tournoi découverte'!B$16</f>
        <v>Véronique</v>
      </c>
      <c r="D48" s="111" t="str">
        <f>'Tournoi découverte'!C$16</f>
        <v>BCP/FBA 1</v>
      </c>
      <c r="E48" s="111" t="str">
        <f>'Tournoi découverte'!D$16</f>
        <v>f</v>
      </c>
      <c r="F48" s="111"/>
      <c r="G48" s="111" t="str">
        <f>'Tournoi découverte'!F$16</f>
        <v>n</v>
      </c>
      <c r="H48" s="130">
        <f>'Tournoi découverte'!P$16</f>
        <v>515</v>
      </c>
      <c r="I48" s="130">
        <f>'Tournoi découverte'!Q$16</f>
        <v>1073</v>
      </c>
      <c r="J48" s="21">
        <f>'Tournoi découverte'!R$16</f>
        <v>85.833333333333329</v>
      </c>
      <c r="K48" s="114">
        <f>'Tournoi découverte'!S$16</f>
        <v>107</v>
      </c>
      <c r="O48" s="18"/>
    </row>
    <row r="49" spans="1:15" s="17" customFormat="1" ht="18" customHeight="1" x14ac:dyDescent="0.25">
      <c r="A49" s="46">
        <v>10</v>
      </c>
      <c r="B49" s="67" t="str">
        <f>'Tournoi découverte'!A$44</f>
        <v>CORNAIRE</v>
      </c>
      <c r="C49" s="67" t="str">
        <f>'Tournoi découverte'!B$44</f>
        <v>Marie</v>
      </c>
      <c r="D49" s="111" t="str">
        <f>'Tournoi découverte'!C$44</f>
        <v>BC Rambouillet 1</v>
      </c>
      <c r="E49" s="111" t="str">
        <f>'Tournoi découverte'!D$44</f>
        <v>f</v>
      </c>
      <c r="F49" s="111"/>
      <c r="G49" s="111" t="str">
        <f>'Tournoi découverte'!F$44</f>
        <v>n</v>
      </c>
      <c r="H49" s="130">
        <f>'Tournoi découverte'!P$44</f>
        <v>500</v>
      </c>
      <c r="I49" s="130">
        <f>'Tournoi découverte'!Q$44</f>
        <v>1058</v>
      </c>
      <c r="J49" s="21">
        <f>'Tournoi découverte'!R$44</f>
        <v>83.333333333333329</v>
      </c>
      <c r="K49" s="114">
        <f>'Tournoi découverte'!S$44</f>
        <v>100</v>
      </c>
      <c r="O49" s="18"/>
    </row>
    <row r="50" spans="1:15" s="17" customFormat="1" ht="18" customHeight="1" x14ac:dyDescent="0.25">
      <c r="A50" s="83">
        <v>11</v>
      </c>
      <c r="B50" s="67" t="str">
        <f>'Tournoi découverte'!A$48</f>
        <v>DEMENAIS</v>
      </c>
      <c r="C50" s="67" t="str">
        <f>'Tournoi découverte'!B$48</f>
        <v>Christian</v>
      </c>
      <c r="D50" s="111" t="str">
        <f>'Tournoi découverte'!C$48</f>
        <v>BCP/FBA 2</v>
      </c>
      <c r="E50" s="111" t="str">
        <f>'Tournoi découverte'!D$48</f>
        <v>h</v>
      </c>
      <c r="F50" s="111"/>
      <c r="G50" s="111" t="str">
        <f>'Tournoi découverte'!F$48</f>
        <v>n</v>
      </c>
      <c r="H50" s="130">
        <f>'Tournoi découverte'!P$48</f>
        <v>428</v>
      </c>
      <c r="I50" s="130">
        <f>'Tournoi découverte'!Q$48</f>
        <v>1058</v>
      </c>
      <c r="J50" s="21">
        <f>'Tournoi découverte'!R$48</f>
        <v>71.333333333333329</v>
      </c>
      <c r="K50" s="114">
        <f>'Tournoi découverte'!S$48</f>
        <v>87</v>
      </c>
      <c r="O50" s="18"/>
    </row>
    <row r="51" spans="1:15" s="17" customFormat="1" ht="18" customHeight="1" x14ac:dyDescent="0.25">
      <c r="A51" s="83">
        <v>12</v>
      </c>
      <c r="B51" s="67" t="str">
        <f>'Tournoi découverte'!A$32</f>
        <v>DUFEUTEL</v>
      </c>
      <c r="C51" s="67" t="str">
        <f>'Tournoi découverte'!B$32</f>
        <v>Hugo</v>
      </c>
      <c r="D51" s="111" t="str">
        <f>'Tournoi découverte'!C$32</f>
        <v>BC Plaisir 5</v>
      </c>
      <c r="E51" s="111" t="str">
        <f>'Tournoi découverte'!D$32</f>
        <v>h</v>
      </c>
      <c r="F51" s="111"/>
      <c r="G51" s="111" t="str">
        <f>'Tournoi découverte'!F$32</f>
        <v>n</v>
      </c>
      <c r="H51" s="130">
        <f>'Tournoi découverte'!P$32</f>
        <v>232</v>
      </c>
      <c r="I51" s="130">
        <f>'Tournoi découverte'!Q$32</f>
        <v>1006</v>
      </c>
      <c r="J51" s="21">
        <f>'Tournoi découverte'!R$32</f>
        <v>38.666666666666664</v>
      </c>
      <c r="K51" s="114">
        <f>'Tournoi découverte'!S$32</f>
        <v>48</v>
      </c>
      <c r="O51" s="18"/>
    </row>
    <row r="52" spans="1:15" ht="18" customHeight="1" thickBot="1" x14ac:dyDescent="0.3">
      <c r="A52" s="76"/>
      <c r="B52" s="58"/>
      <c r="C52" s="58"/>
      <c r="D52" s="31"/>
      <c r="E52" s="31"/>
      <c r="F52" s="31"/>
      <c r="G52" s="32"/>
      <c r="H52" s="117"/>
      <c r="I52" s="117"/>
      <c r="J52" s="32"/>
      <c r="K52" s="129"/>
    </row>
    <row r="53" spans="1:15" ht="18" customHeight="1" x14ac:dyDescent="0.25"/>
    <row r="54" spans="1:15" ht="18" customHeight="1" x14ac:dyDescent="0.25"/>
    <row r="55" spans="1:15" ht="18" customHeight="1" x14ac:dyDescent="0.25"/>
    <row r="56" spans="1:15" ht="18" customHeight="1" x14ac:dyDescent="0.25"/>
    <row r="57" spans="1:15" ht="18" customHeight="1" x14ac:dyDescent="0.25"/>
    <row r="58" spans="1:15" ht="18" customHeight="1" x14ac:dyDescent="0.25"/>
    <row r="59" spans="1:15" ht="18" customHeight="1" x14ac:dyDescent="0.25"/>
    <row r="60" spans="1:15" ht="18" customHeight="1" x14ac:dyDescent="0.25"/>
    <row r="61" spans="1:15" ht="18" customHeight="1" x14ac:dyDescent="0.25"/>
    <row r="62" spans="1:15" ht="18" customHeight="1" x14ac:dyDescent="0.25"/>
    <row r="63" spans="1:15" ht="18" customHeight="1" x14ac:dyDescent="0.25"/>
    <row r="64" spans="1:15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autoFilter ref="B39:K39" xr:uid="{00000000-0001-0000-0C00-000000000000}">
    <sortState xmlns:xlrd2="http://schemas.microsoft.com/office/spreadsheetml/2017/richdata2" ref="B40:K51">
      <sortCondition descending="1" ref="K39"/>
    </sortState>
  </autoFilter>
  <mergeCells count="1">
    <mergeCell ref="A1:K1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6" orientation="portrait" horizontalDpi="300" verticalDpi="300" r:id="rId1"/>
  <headerFooter alignWithMargins="0">
    <oddFooter>&amp;L&amp;F -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T108"/>
  <sheetViews>
    <sheetView zoomScale="80" zoomScaleNormal="80" workbookViewId="0">
      <selection activeCell="I17" sqref="I17"/>
    </sheetView>
  </sheetViews>
  <sheetFormatPr baseColWidth="10" defaultRowHeight="24.6" x14ac:dyDescent="0.4"/>
  <cols>
    <col min="1" max="1" width="15.44140625" style="13" customWidth="1"/>
    <col min="2" max="3" width="12.5546875" style="1" hidden="1" customWidth="1"/>
    <col min="4" max="4" width="7.5546875" style="1" hidden="1" customWidth="1"/>
    <col min="5" max="5" width="7.5546875" style="36" hidden="1" customWidth="1"/>
    <col min="6" max="6" width="17.5546875" style="1" customWidth="1"/>
    <col min="7" max="7" width="15.33203125" style="1" customWidth="1"/>
    <col min="8" max="8" width="21.33203125" style="1" customWidth="1"/>
    <col min="9" max="9" width="8.77734375" style="1" customWidth="1"/>
    <col min="10" max="10" width="18.33203125" style="1" customWidth="1"/>
    <col min="11" max="11" width="16" style="1" customWidth="1"/>
    <col min="12" max="12" width="22" style="1" customWidth="1"/>
    <col min="13" max="13" width="8" style="1" customWidth="1"/>
    <col min="14" max="14" width="17.88671875" style="1" customWidth="1"/>
    <col min="15" max="15" width="15.88671875" style="1" customWidth="1"/>
    <col min="16" max="16" width="21.77734375" style="1" customWidth="1"/>
    <col min="17" max="17" width="8.5546875" style="1" customWidth="1"/>
    <col min="18" max="254" width="11.44140625" style="1" customWidth="1"/>
  </cols>
  <sheetData>
    <row r="1" spans="1:254" ht="27" customHeight="1" x14ac:dyDescent="0.4">
      <c r="A1" s="1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4" ht="18" customHeight="1" x14ac:dyDescent="0.4">
      <c r="A2" s="12"/>
    </row>
    <row r="3" spans="1:254" s="33" customFormat="1" ht="18" customHeight="1" x14ac:dyDescent="0.25">
      <c r="A3" s="34"/>
      <c r="B3" s="19"/>
      <c r="C3" s="19"/>
      <c r="D3" s="19"/>
      <c r="E3" s="37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s="33" customFormat="1" ht="18" customHeight="1" x14ac:dyDescent="0.25">
      <c r="A4" s="45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s="33" customFormat="1" ht="18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s="33" customFormat="1" ht="25.5" customHeight="1" thickBot="1" x14ac:dyDescent="0.3">
      <c r="A6" s="41" t="s">
        <v>65</v>
      </c>
      <c r="B6" s="19"/>
      <c r="C6" s="19"/>
      <c r="D6" s="19"/>
      <c r="E6" s="3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s="33" customFormat="1" ht="18" customHeight="1" x14ac:dyDescent="0.25">
      <c r="A7" s="100"/>
      <c r="B7" s="99" t="s">
        <v>20</v>
      </c>
      <c r="C7" s="99"/>
      <c r="D7" s="99"/>
      <c r="E7" s="99"/>
      <c r="F7" s="213" t="s">
        <v>21</v>
      </c>
      <c r="G7" s="214"/>
      <c r="H7" s="214"/>
      <c r="I7" s="215"/>
      <c r="J7" s="216" t="s">
        <v>20</v>
      </c>
      <c r="K7" s="217"/>
      <c r="L7" s="217"/>
      <c r="M7" s="218"/>
      <c r="N7" s="156" t="s">
        <v>135</v>
      </c>
      <c r="O7" s="151"/>
      <c r="P7" s="151"/>
      <c r="Q7" s="15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s="33" customFormat="1" ht="18" customHeight="1" x14ac:dyDescent="0.25">
      <c r="A8" s="55" t="s">
        <v>12</v>
      </c>
      <c r="B8" s="16" t="s">
        <v>0</v>
      </c>
      <c r="C8" s="16" t="s">
        <v>1</v>
      </c>
      <c r="D8" s="16" t="s">
        <v>24</v>
      </c>
      <c r="E8" s="38" t="s">
        <v>13</v>
      </c>
      <c r="F8" s="16" t="s">
        <v>0</v>
      </c>
      <c r="G8" s="16" t="s">
        <v>1</v>
      </c>
      <c r="H8" s="20" t="s">
        <v>28</v>
      </c>
      <c r="I8" s="119" t="s">
        <v>13</v>
      </c>
      <c r="J8" s="115" t="s">
        <v>0</v>
      </c>
      <c r="K8" s="16" t="s">
        <v>1</v>
      </c>
      <c r="L8" s="20" t="s">
        <v>28</v>
      </c>
      <c r="M8" s="119" t="s">
        <v>13</v>
      </c>
      <c r="N8" s="115" t="s">
        <v>0</v>
      </c>
      <c r="O8" s="16" t="s">
        <v>1</v>
      </c>
      <c r="P8" s="20" t="s">
        <v>28</v>
      </c>
      <c r="Q8" s="25" t="s">
        <v>13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s="33" customFormat="1" ht="18" customHeight="1" x14ac:dyDescent="0.25">
      <c r="A9" s="39" t="s">
        <v>16</v>
      </c>
      <c r="B9" s="86"/>
      <c r="C9" s="86"/>
      <c r="D9" s="87"/>
      <c r="E9" s="88"/>
      <c r="F9" s="138" t="str">
        <f>'Hommes lic'!B5</f>
        <v>FACON</v>
      </c>
      <c r="G9" s="138" t="str">
        <f>'Hommes lic'!C5</f>
        <v>Julien</v>
      </c>
      <c r="H9" s="138" t="str">
        <f>'Hommes lic'!D5</f>
        <v>BC Houdan 2</v>
      </c>
      <c r="I9" s="153">
        <f>'Hommes lic'!H5</f>
        <v>1308</v>
      </c>
      <c r="J9" s="145" t="str">
        <f>' Femmes lic'!B5</f>
        <v>DEMENAIS</v>
      </c>
      <c r="K9" s="145" t="str">
        <f>' Femmes lic'!C5</f>
        <v>Florence</v>
      </c>
      <c r="L9" s="145" t="str">
        <f>' Femmes lic'!D5</f>
        <v>BCP/FBA 2</v>
      </c>
      <c r="M9" s="157">
        <f>' Femmes lic'!H5</f>
        <v>883</v>
      </c>
      <c r="N9" s="145" t="str">
        <f>'Non licenciés'!B5</f>
        <v>GOUDRY</v>
      </c>
      <c r="O9" s="146" t="str">
        <f>'Non licenciés'!C5</f>
        <v>Doris</v>
      </c>
      <c r="P9" s="146" t="str">
        <f>'Non licenciés'!D5</f>
        <v>BC Houdan 2</v>
      </c>
      <c r="Q9" s="162">
        <f>'Non licenciés'!H5</f>
        <v>927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s="33" customFormat="1" ht="18" customHeight="1" x14ac:dyDescent="0.25">
      <c r="A10" s="39" t="s">
        <v>17</v>
      </c>
      <c r="B10" s="86"/>
      <c r="C10" s="86"/>
      <c r="D10" s="87"/>
      <c r="E10" s="88"/>
      <c r="F10" s="138" t="str">
        <f>'Hommes lic'!B6</f>
        <v>EPINETTE</v>
      </c>
      <c r="G10" s="138" t="str">
        <f>'Hommes lic'!C6</f>
        <v>Franck</v>
      </c>
      <c r="H10" s="138" t="str">
        <f>'Hommes lic'!D6</f>
        <v>BC Houdan 3</v>
      </c>
      <c r="I10" s="153">
        <f>'Hommes lic'!H6</f>
        <v>1100</v>
      </c>
      <c r="J10" s="145" t="str">
        <f>' Femmes lic'!B6</f>
        <v>DELORT</v>
      </c>
      <c r="K10" s="145" t="str">
        <f>' Femmes lic'!C6</f>
        <v>Valérie</v>
      </c>
      <c r="L10" s="145" t="str">
        <f>' Femmes lic'!D6</f>
        <v>BCP/FBA 2</v>
      </c>
      <c r="M10" s="157">
        <f>' Femmes lic'!H6</f>
        <v>873</v>
      </c>
      <c r="N10" s="145" t="str">
        <f>'Non licenciés'!B6</f>
        <v>CLINCKEMAILLIE</v>
      </c>
      <c r="O10" s="146" t="str">
        <f>'Non licenciés'!C6</f>
        <v>Thibault</v>
      </c>
      <c r="P10" s="146" t="str">
        <f>'Non licenciés'!D6</f>
        <v>BC Houdan 3</v>
      </c>
      <c r="Q10" s="162">
        <f>'Non licenciés'!H6</f>
        <v>775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s="33" customFormat="1" ht="18" customHeight="1" thickBot="1" x14ac:dyDescent="0.3">
      <c r="A11" s="40" t="s">
        <v>18</v>
      </c>
      <c r="B11" s="163"/>
      <c r="C11" s="163"/>
      <c r="D11" s="163"/>
      <c r="E11" s="164"/>
      <c r="F11" s="148" t="str">
        <f>'Hommes lic'!B7</f>
        <v>DE SOUSA</v>
      </c>
      <c r="G11" s="148" t="str">
        <f>'Hommes lic'!C7</f>
        <v>Gaspar</v>
      </c>
      <c r="H11" s="148" t="str">
        <f>'Hommes lic'!D7</f>
        <v>BC Houdan 1</v>
      </c>
      <c r="I11" s="155">
        <f>'Hommes lic'!H7</f>
        <v>1082</v>
      </c>
      <c r="J11" s="158" t="str">
        <f>' Femmes lic'!B7</f>
        <v>LE FILOUS</v>
      </c>
      <c r="K11" s="158" t="str">
        <f>' Femmes lic'!C7</f>
        <v>Julie</v>
      </c>
      <c r="L11" s="158" t="str">
        <f>' Femmes lic'!D7</f>
        <v>BC Plaisir 4</v>
      </c>
      <c r="M11" s="165">
        <f>' Femmes lic'!H7</f>
        <v>848</v>
      </c>
      <c r="N11" s="158" t="str">
        <f>'Non licenciés'!B7</f>
        <v>CHARTIER</v>
      </c>
      <c r="O11" s="150" t="str">
        <f>'Non licenciés'!C7</f>
        <v>Jules</v>
      </c>
      <c r="P11" s="150" t="str">
        <f>'Non licenciés'!D7</f>
        <v>BC Houdan 1</v>
      </c>
      <c r="Q11" s="166">
        <f>'Non licenciés'!H7</f>
        <v>770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s="33" customFormat="1" ht="18" customHeight="1" x14ac:dyDescent="0.25">
      <c r="A12" s="42"/>
      <c r="B12" s="160"/>
      <c r="C12" s="160"/>
      <c r="D12" s="160"/>
      <c r="E12" s="161"/>
      <c r="F12" s="103"/>
      <c r="G12" s="103"/>
      <c r="H12" s="103"/>
      <c r="I12" s="103"/>
      <c r="J12" s="30"/>
      <c r="K12" s="30"/>
      <c r="L12" s="28"/>
      <c r="M12" s="103"/>
      <c r="N12" s="30"/>
      <c r="O12" s="30"/>
      <c r="P12" s="28"/>
      <c r="Q12" s="10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s="33" customFormat="1" ht="18" customHeight="1" x14ac:dyDescent="0.25">
      <c r="A13" s="34"/>
      <c r="B13" s="19"/>
      <c r="C13" s="19"/>
      <c r="D13" s="19"/>
      <c r="E13" s="37"/>
      <c r="F13" s="28"/>
      <c r="G13" s="28"/>
      <c r="H13" s="28"/>
      <c r="I13" s="28"/>
      <c r="J13" s="30"/>
      <c r="K13" s="30"/>
      <c r="L13" s="28"/>
      <c r="M13" s="102"/>
      <c r="N13" s="2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s="33" customFormat="1" ht="23.25" customHeight="1" thickBot="1" x14ac:dyDescent="0.3">
      <c r="A14" s="41" t="s">
        <v>64</v>
      </c>
      <c r="B14" s="19"/>
      <c r="C14" s="19"/>
      <c r="D14" s="19"/>
      <c r="E14" s="3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s="33" customFormat="1" ht="18" customHeight="1" x14ac:dyDescent="0.25">
      <c r="A15" s="100"/>
      <c r="B15" s="99" t="s">
        <v>20</v>
      </c>
      <c r="C15" s="99"/>
      <c r="D15" s="99"/>
      <c r="E15" s="99"/>
      <c r="F15" s="213" t="s">
        <v>21</v>
      </c>
      <c r="G15" s="214"/>
      <c r="H15" s="214"/>
      <c r="I15" s="215"/>
      <c r="J15" s="216" t="s">
        <v>20</v>
      </c>
      <c r="K15" s="217"/>
      <c r="L15" s="217"/>
      <c r="M15" s="218"/>
      <c r="N15" s="156" t="s">
        <v>135</v>
      </c>
      <c r="O15" s="151"/>
      <c r="P15" s="151"/>
      <c r="Q15" s="15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s="33" customFormat="1" ht="18" customHeight="1" x14ac:dyDescent="0.25">
      <c r="A16" s="55" t="s">
        <v>12</v>
      </c>
      <c r="B16" s="16" t="s">
        <v>0</v>
      </c>
      <c r="C16" s="16" t="s">
        <v>1</v>
      </c>
      <c r="D16" s="16" t="s">
        <v>24</v>
      </c>
      <c r="E16" s="38" t="s">
        <v>13</v>
      </c>
      <c r="F16" s="16" t="s">
        <v>0</v>
      </c>
      <c r="G16" s="16" t="s">
        <v>1</v>
      </c>
      <c r="H16" s="20" t="s">
        <v>28</v>
      </c>
      <c r="I16" s="119" t="s">
        <v>13</v>
      </c>
      <c r="J16" s="115" t="s">
        <v>0</v>
      </c>
      <c r="K16" s="16" t="s">
        <v>1</v>
      </c>
      <c r="L16" s="20" t="s">
        <v>28</v>
      </c>
      <c r="M16" s="119" t="s">
        <v>13</v>
      </c>
      <c r="N16" s="115" t="s">
        <v>0</v>
      </c>
      <c r="O16" s="16" t="s">
        <v>1</v>
      </c>
      <c r="P16" s="20" t="s">
        <v>28</v>
      </c>
      <c r="Q16" s="25" t="s">
        <v>13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s="33" customFormat="1" ht="18" customHeight="1" x14ac:dyDescent="0.25">
      <c r="A17" s="39" t="s">
        <v>16</v>
      </c>
      <c r="B17" s="86"/>
      <c r="C17" s="86"/>
      <c r="D17" s="87"/>
      <c r="E17" s="89"/>
      <c r="F17" s="147" t="str">
        <f>'Hommes lic'!B29</f>
        <v>FACON</v>
      </c>
      <c r="G17" s="147" t="str">
        <f>'Hommes lic'!C29</f>
        <v>Julien</v>
      </c>
      <c r="H17" s="147" t="str">
        <f>'Hommes lic'!D29</f>
        <v>BC Houdan 2</v>
      </c>
      <c r="I17" s="154">
        <f>'Hommes lic'!I29</f>
        <v>1404</v>
      </c>
      <c r="J17" s="145" t="str">
        <f>' Femmes lic'!B18</f>
        <v>LE FILOUS</v>
      </c>
      <c r="K17" s="145" t="str">
        <f>' Femmes lic'!C18</f>
        <v>Julie</v>
      </c>
      <c r="L17" s="145" t="str">
        <f>' Femmes lic'!D18</f>
        <v>BC Plaisir 4</v>
      </c>
      <c r="M17" s="157">
        <f>' Femmes lic'!I18</f>
        <v>1196</v>
      </c>
      <c r="N17" s="145" t="str">
        <f>'Non licenciés'!B21</f>
        <v>CLINCKEMAILLIE</v>
      </c>
      <c r="O17" s="146" t="str">
        <f>'Non licenciés'!C21</f>
        <v>Thibault</v>
      </c>
      <c r="P17" s="146" t="str">
        <f>'Non licenciés'!D21</f>
        <v>BC Houdan 3</v>
      </c>
      <c r="Q17" s="168">
        <f>'Non licenciés'!I21</f>
        <v>1183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s="33" customFormat="1" ht="18" customHeight="1" x14ac:dyDescent="0.25">
      <c r="A18" s="39" t="s">
        <v>17</v>
      </c>
      <c r="B18" s="86"/>
      <c r="C18" s="86"/>
      <c r="D18" s="87"/>
      <c r="E18" s="89"/>
      <c r="F18" s="147" t="str">
        <f>'Hommes lic'!B30</f>
        <v>BULOIS</v>
      </c>
      <c r="G18" s="147" t="str">
        <f>'Hommes lic'!C30</f>
        <v>Christian</v>
      </c>
      <c r="H18" s="147" t="str">
        <f>'Hommes lic'!D30</f>
        <v>BCP/FBA 1</v>
      </c>
      <c r="I18" s="154">
        <f>'Hommes lic'!I30</f>
        <v>1253</v>
      </c>
      <c r="J18" s="145" t="str">
        <f>' Femmes lic'!B19</f>
        <v>ESNAULT</v>
      </c>
      <c r="K18" s="145" t="str">
        <f>' Femmes lic'!C19</f>
        <v>Michèle</v>
      </c>
      <c r="L18" s="145" t="str">
        <f>' Femmes lic'!D19</f>
        <v>BC Plaisir 2</v>
      </c>
      <c r="M18" s="157">
        <f>' Femmes lic'!I19</f>
        <v>1141</v>
      </c>
      <c r="N18" s="145" t="str">
        <f>'Non licenciés'!B22</f>
        <v>GOUDRY</v>
      </c>
      <c r="O18" s="146" t="str">
        <f>'Non licenciés'!C22</f>
        <v>Doris</v>
      </c>
      <c r="P18" s="146" t="str">
        <f>'Non licenciés'!D22</f>
        <v>BC Houdan 2</v>
      </c>
      <c r="Q18" s="168">
        <f>'Non licenciés'!I22</f>
        <v>1179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s="33" customFormat="1" ht="18" customHeight="1" thickBot="1" x14ac:dyDescent="0.3">
      <c r="A19" s="40" t="s">
        <v>18</v>
      </c>
      <c r="B19" s="163"/>
      <c r="C19" s="163"/>
      <c r="D19" s="163"/>
      <c r="E19" s="169"/>
      <c r="F19" s="170" t="str">
        <f>'Hommes lic'!B31</f>
        <v>GASPARD</v>
      </c>
      <c r="G19" s="170" t="str">
        <f>'Hommes lic'!C31</f>
        <v>Eric</v>
      </c>
      <c r="H19" s="170" t="str">
        <f>'Hommes lic'!D31</f>
        <v>AJSLM 1</v>
      </c>
      <c r="I19" s="171">
        <f>'Hommes lic'!I31</f>
        <v>1196</v>
      </c>
      <c r="J19" s="158" t="str">
        <f>' Femmes lic'!B20</f>
        <v>DEMENAIS</v>
      </c>
      <c r="K19" s="158" t="str">
        <f>' Femmes lic'!C20</f>
        <v>Florence</v>
      </c>
      <c r="L19" s="158" t="str">
        <f>' Femmes lic'!D20</f>
        <v>BCP/FBA 2</v>
      </c>
      <c r="M19" s="165">
        <f>' Femmes lic'!I20</f>
        <v>1123</v>
      </c>
      <c r="N19" s="158" t="str">
        <f>'Non licenciés'!B23</f>
        <v>CASTELLI</v>
      </c>
      <c r="O19" s="150" t="str">
        <f>'Non licenciés'!C23</f>
        <v>Franck</v>
      </c>
      <c r="P19" s="150" t="str">
        <f>'Non licenciés'!D23</f>
        <v>BC Plaisir 3</v>
      </c>
      <c r="Q19" s="172">
        <f>'Non licenciés'!I23</f>
        <v>1164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s="33" customFormat="1" ht="18" customHeight="1" x14ac:dyDescent="0.25">
      <c r="A20" s="42"/>
      <c r="B20" s="160"/>
      <c r="C20" s="160"/>
      <c r="D20" s="160"/>
      <c r="E20" s="167"/>
      <c r="F20" s="104"/>
      <c r="G20" s="104"/>
      <c r="H20" s="104"/>
      <c r="I20" s="104"/>
      <c r="J20" s="30"/>
      <c r="K20" s="30"/>
      <c r="L20" s="28"/>
      <c r="M20" s="104"/>
      <c r="N20" s="30"/>
      <c r="O20" s="30"/>
      <c r="P20" s="28"/>
      <c r="Q20" s="104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s="33" customFormat="1" ht="18" customHeight="1" x14ac:dyDescent="0.25">
      <c r="A21" s="42"/>
      <c r="B21" s="28"/>
      <c r="C21" s="28"/>
      <c r="D21" s="28"/>
      <c r="E21" s="43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s="33" customFormat="1" ht="23.4" customHeight="1" thickBot="1" x14ac:dyDescent="0.3">
      <c r="A22" s="41" t="s">
        <v>63</v>
      </c>
      <c r="B22" s="28"/>
      <c r="C22" s="28"/>
      <c r="D22" s="28"/>
      <c r="E22" s="43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s="33" customFormat="1" ht="18" customHeight="1" x14ac:dyDescent="0.25">
      <c r="A23" s="100"/>
      <c r="B23" s="99" t="s">
        <v>20</v>
      </c>
      <c r="C23" s="99"/>
      <c r="D23" s="99"/>
      <c r="E23" s="99"/>
      <c r="F23" s="213" t="s">
        <v>21</v>
      </c>
      <c r="G23" s="214"/>
      <c r="H23" s="214"/>
      <c r="I23" s="215"/>
      <c r="J23" s="216" t="s">
        <v>20</v>
      </c>
      <c r="K23" s="217"/>
      <c r="L23" s="217"/>
      <c r="M23" s="218"/>
      <c r="N23" s="156" t="s">
        <v>135</v>
      </c>
      <c r="O23" s="151"/>
      <c r="P23" s="151"/>
      <c r="Q23" s="152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s="33" customFormat="1" ht="18" customHeight="1" x14ac:dyDescent="0.25">
      <c r="A24" s="56"/>
      <c r="B24" s="16" t="s">
        <v>0</v>
      </c>
      <c r="C24" s="16" t="s">
        <v>1</v>
      </c>
      <c r="D24" s="16" t="s">
        <v>24</v>
      </c>
      <c r="E24" s="38" t="s">
        <v>8</v>
      </c>
      <c r="F24" s="16" t="s">
        <v>0</v>
      </c>
      <c r="G24" s="16" t="s">
        <v>1</v>
      </c>
      <c r="H24" s="20" t="s">
        <v>28</v>
      </c>
      <c r="I24" s="119" t="s">
        <v>13</v>
      </c>
      <c r="J24" s="115" t="s">
        <v>0</v>
      </c>
      <c r="K24" s="16" t="s">
        <v>1</v>
      </c>
      <c r="L24" s="20" t="s">
        <v>28</v>
      </c>
      <c r="M24" s="119" t="s">
        <v>13</v>
      </c>
      <c r="N24" s="115" t="s">
        <v>0</v>
      </c>
      <c r="O24" s="16" t="s">
        <v>1</v>
      </c>
      <c r="P24" s="20" t="s">
        <v>28</v>
      </c>
      <c r="Q24" s="25" t="s">
        <v>13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s="33" customFormat="1" ht="18" customHeight="1" thickBot="1" x14ac:dyDescent="0.3">
      <c r="A25" s="57"/>
      <c r="B25" s="90"/>
      <c r="C25" s="90"/>
      <c r="D25" s="90"/>
      <c r="E25" s="91"/>
      <c r="F25" s="148" t="str">
        <f>'Hommes lic'!B53</f>
        <v>FACON</v>
      </c>
      <c r="G25" s="148" t="str">
        <f>'Hommes lic'!C53</f>
        <v>Julien</v>
      </c>
      <c r="H25" s="148" t="str">
        <f>'Hommes lic'!D53</f>
        <v>BC Houdan 2</v>
      </c>
      <c r="I25" s="155">
        <f>'Hommes lic'!K53</f>
        <v>289</v>
      </c>
      <c r="J25" s="149" t="str">
        <f>' Femmes lic'!B31</f>
        <v>DELORT</v>
      </c>
      <c r="K25" s="149" t="str">
        <f>' Femmes lic'!C31</f>
        <v>Valérie</v>
      </c>
      <c r="L25" s="149" t="str">
        <f>' Femmes lic'!D31</f>
        <v>BCP/FBA 2</v>
      </c>
      <c r="M25" s="159">
        <f>' Femmes lic'!K31</f>
        <v>183</v>
      </c>
      <c r="N25" s="158" t="str">
        <f>'Non licenciés'!B40</f>
        <v>GOUDRY</v>
      </c>
      <c r="O25" s="150" t="str">
        <f>'Non licenciés'!C40</f>
        <v>Doris</v>
      </c>
      <c r="P25" s="150" t="str">
        <f>'Non licenciés'!D40</f>
        <v>BC Houdan 2</v>
      </c>
      <c r="Q25" s="172">
        <f>'Non licenciés'!K40</f>
        <v>189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s="33" customFormat="1" ht="18" customHeight="1" x14ac:dyDescent="0.25">
      <c r="A26" s="42"/>
      <c r="B26" s="28"/>
      <c r="C26" s="28"/>
      <c r="D26" s="28"/>
      <c r="E26" s="43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s="33" customFormat="1" ht="18" customHeight="1" x14ac:dyDescent="0.25">
      <c r="A27" s="42"/>
      <c r="B27" s="28"/>
      <c r="C27" s="28"/>
      <c r="D27" s="28"/>
      <c r="E27" s="43"/>
      <c r="F27" s="85"/>
      <c r="G27" s="85"/>
      <c r="H27" s="85"/>
      <c r="I27" s="85"/>
      <c r="J27" s="28"/>
      <c r="K27" s="28"/>
      <c r="L27" s="28"/>
      <c r="M27" s="28"/>
      <c r="N27" s="28"/>
      <c r="O27" s="28"/>
      <c r="P27" s="28"/>
      <c r="Q27" s="2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s="33" customFormat="1" ht="18" customHeight="1" x14ac:dyDescent="0.25">
      <c r="A28" s="35"/>
      <c r="B28" s="19"/>
      <c r="C28" s="19"/>
      <c r="D28" s="19"/>
      <c r="E28" s="3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s="33" customFormat="1" ht="18" customHeight="1" x14ac:dyDescent="0.25">
      <c r="A29" s="35"/>
      <c r="B29" s="19"/>
      <c r="C29" s="19"/>
      <c r="D29" s="19"/>
      <c r="E29" s="3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s="33" customFormat="1" ht="18" customHeight="1" x14ac:dyDescent="0.25">
      <c r="A30" s="35"/>
      <c r="B30" s="19"/>
      <c r="C30" s="19"/>
      <c r="D30" s="19"/>
      <c r="E30" s="3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s="33" customFormat="1" ht="18" customHeight="1" x14ac:dyDescent="0.25">
      <c r="A31" s="35"/>
      <c r="B31" s="19"/>
      <c r="C31" s="19"/>
      <c r="D31" s="19"/>
      <c r="E31" s="3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s="33" customFormat="1" ht="18" customHeight="1" x14ac:dyDescent="0.25">
      <c r="A32" s="35"/>
      <c r="B32" s="19"/>
      <c r="C32" s="19"/>
      <c r="D32" s="19"/>
      <c r="E32" s="37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s="33" customFormat="1" ht="18" customHeight="1" x14ac:dyDescent="0.25">
      <c r="A33" s="35"/>
      <c r="B33" s="19"/>
      <c r="C33" s="19"/>
      <c r="D33" s="19"/>
      <c r="E33" s="3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s="33" customFormat="1" ht="18" customHeight="1" x14ac:dyDescent="0.25">
      <c r="A34" s="35"/>
      <c r="B34" s="19"/>
      <c r="C34" s="19"/>
      <c r="D34" s="19"/>
      <c r="E34" s="3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54" s="33" customFormat="1" ht="18" customHeight="1" x14ac:dyDescent="0.25">
      <c r="A35" s="35"/>
      <c r="B35" s="19"/>
      <c r="C35" s="19"/>
      <c r="D35" s="19"/>
      <c r="E35" s="3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</row>
    <row r="36" spans="1:254" s="33" customFormat="1" ht="18" customHeight="1" x14ac:dyDescent="0.25">
      <c r="A36" s="35"/>
      <c r="B36" s="19"/>
      <c r="C36" s="19"/>
      <c r="D36" s="19"/>
      <c r="E36" s="3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s="33" customFormat="1" ht="18" customHeight="1" x14ac:dyDescent="0.25">
      <c r="A37" s="35"/>
      <c r="B37" s="19"/>
      <c r="C37" s="19"/>
      <c r="D37" s="19"/>
      <c r="E37" s="3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s="33" customFormat="1" ht="18" customHeight="1" x14ac:dyDescent="0.25">
      <c r="A38" s="35"/>
      <c r="B38" s="19"/>
      <c r="C38" s="19"/>
      <c r="D38" s="19"/>
      <c r="E38" s="3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s="33" customFormat="1" ht="18" customHeight="1" x14ac:dyDescent="0.25">
      <c r="A39" s="35"/>
      <c r="B39" s="19"/>
      <c r="C39" s="19"/>
      <c r="D39" s="19"/>
      <c r="E39" s="3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s="33" customFormat="1" ht="18" customHeight="1" x14ac:dyDescent="0.25">
      <c r="A40" s="35"/>
      <c r="B40" s="19"/>
      <c r="C40" s="19"/>
      <c r="D40" s="19"/>
      <c r="E40" s="3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54" s="33" customFormat="1" ht="18" customHeight="1" x14ac:dyDescent="0.25">
      <c r="A41" s="35"/>
      <c r="B41" s="19"/>
      <c r="C41" s="19"/>
      <c r="D41" s="19"/>
      <c r="E41" s="3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</row>
    <row r="42" spans="1:254" s="33" customFormat="1" ht="18" customHeight="1" x14ac:dyDescent="0.25">
      <c r="A42" s="35"/>
      <c r="B42" s="19"/>
      <c r="C42" s="19"/>
      <c r="D42" s="19"/>
      <c r="E42" s="37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</row>
    <row r="43" spans="1:254" s="33" customFormat="1" ht="18" customHeight="1" x14ac:dyDescent="0.25">
      <c r="A43" s="35"/>
      <c r="B43" s="19"/>
      <c r="C43" s="19"/>
      <c r="D43" s="19"/>
      <c r="E43" s="37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</row>
    <row r="44" spans="1:254" s="33" customFormat="1" ht="18" customHeight="1" x14ac:dyDescent="0.25">
      <c r="A44" s="35"/>
      <c r="B44" s="19"/>
      <c r="C44" s="19"/>
      <c r="D44" s="19"/>
      <c r="E44" s="37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</row>
    <row r="45" spans="1:254" s="33" customFormat="1" ht="18" customHeight="1" x14ac:dyDescent="0.25">
      <c r="A45" s="35"/>
      <c r="B45" s="19"/>
      <c r="C45" s="19"/>
      <c r="D45" s="19"/>
      <c r="E45" s="37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</row>
    <row r="46" spans="1:254" s="33" customFormat="1" ht="18" customHeight="1" x14ac:dyDescent="0.25">
      <c r="A46" s="35"/>
      <c r="B46" s="19"/>
      <c r="C46" s="19"/>
      <c r="D46" s="19"/>
      <c r="E46" s="37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</row>
    <row r="47" spans="1:254" s="33" customFormat="1" ht="18" customHeight="1" x14ac:dyDescent="0.25">
      <c r="A47" s="35"/>
      <c r="B47" s="19"/>
      <c r="C47" s="19"/>
      <c r="D47" s="19"/>
      <c r="E47" s="37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</row>
    <row r="48" spans="1:254" s="33" customFormat="1" ht="18" customHeight="1" x14ac:dyDescent="0.25">
      <c r="A48" s="35"/>
      <c r="B48" s="19"/>
      <c r="C48" s="19"/>
      <c r="D48" s="19"/>
      <c r="E48" s="37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</row>
    <row r="49" spans="1:254" s="33" customFormat="1" ht="18" customHeight="1" x14ac:dyDescent="0.25">
      <c r="A49" s="35"/>
      <c r="B49" s="19"/>
      <c r="C49" s="19"/>
      <c r="D49" s="19"/>
      <c r="E49" s="37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</row>
    <row r="50" spans="1:254" s="33" customFormat="1" ht="18" customHeight="1" x14ac:dyDescent="0.25">
      <c r="A50" s="35"/>
      <c r="B50" s="19"/>
      <c r="C50" s="19"/>
      <c r="D50" s="19"/>
      <c r="E50" s="37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</row>
    <row r="51" spans="1:254" s="33" customFormat="1" ht="18" customHeight="1" x14ac:dyDescent="0.25">
      <c r="A51" s="35"/>
      <c r="B51" s="19"/>
      <c r="C51" s="19"/>
      <c r="D51" s="19"/>
      <c r="E51" s="37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</row>
    <row r="52" spans="1:254" s="33" customFormat="1" ht="18" customHeight="1" x14ac:dyDescent="0.25">
      <c r="A52" s="35"/>
      <c r="B52" s="19"/>
      <c r="C52" s="19"/>
      <c r="D52" s="19"/>
      <c r="E52" s="37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</row>
    <row r="53" spans="1:254" s="33" customFormat="1" ht="18" customHeight="1" x14ac:dyDescent="0.25">
      <c r="A53" s="35"/>
      <c r="B53" s="19"/>
      <c r="C53" s="19"/>
      <c r="D53" s="19"/>
      <c r="E53" s="3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</row>
    <row r="54" spans="1:254" s="33" customFormat="1" ht="18" customHeight="1" x14ac:dyDescent="0.25">
      <c r="A54" s="35"/>
      <c r="B54" s="19"/>
      <c r="C54" s="19"/>
      <c r="D54" s="19"/>
      <c r="E54" s="37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</row>
    <row r="55" spans="1:254" s="33" customFormat="1" ht="18" customHeight="1" x14ac:dyDescent="0.25">
      <c r="A55" s="35"/>
      <c r="B55" s="19"/>
      <c r="C55" s="19"/>
      <c r="D55" s="19"/>
      <c r="E55" s="37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</row>
    <row r="56" spans="1:254" s="33" customFormat="1" ht="18" customHeight="1" x14ac:dyDescent="0.25">
      <c r="A56" s="35"/>
      <c r="B56" s="19"/>
      <c r="C56" s="19"/>
      <c r="D56" s="19"/>
      <c r="E56" s="37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</row>
    <row r="57" spans="1:254" s="33" customFormat="1" ht="18" customHeight="1" x14ac:dyDescent="0.25">
      <c r="A57" s="35"/>
      <c r="B57" s="19"/>
      <c r="C57" s="19"/>
      <c r="D57" s="19"/>
      <c r="E57" s="37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</row>
    <row r="58" spans="1:254" s="33" customFormat="1" ht="18" customHeight="1" x14ac:dyDescent="0.25">
      <c r="A58" s="35"/>
      <c r="B58" s="19"/>
      <c r="C58" s="19"/>
      <c r="D58" s="19"/>
      <c r="E58" s="37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</row>
    <row r="59" spans="1:254" s="33" customFormat="1" ht="18" customHeight="1" x14ac:dyDescent="0.25">
      <c r="A59" s="35"/>
      <c r="B59" s="19"/>
      <c r="C59" s="19"/>
      <c r="D59" s="19"/>
      <c r="E59" s="37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</row>
    <row r="60" spans="1:254" s="33" customFormat="1" ht="18" customHeight="1" x14ac:dyDescent="0.25">
      <c r="A60" s="35"/>
      <c r="B60" s="19"/>
      <c r="C60" s="19"/>
      <c r="D60" s="19"/>
      <c r="E60" s="37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</row>
    <row r="61" spans="1:254" s="33" customFormat="1" ht="18" customHeight="1" x14ac:dyDescent="0.25">
      <c r="A61" s="35"/>
      <c r="B61" s="19"/>
      <c r="C61" s="19"/>
      <c r="D61" s="19"/>
      <c r="E61" s="37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</row>
    <row r="62" spans="1:254" s="33" customFormat="1" ht="18" customHeight="1" x14ac:dyDescent="0.25">
      <c r="A62" s="35"/>
      <c r="B62" s="19"/>
      <c r="C62" s="19"/>
      <c r="D62" s="19"/>
      <c r="E62" s="37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</row>
    <row r="63" spans="1:254" s="33" customFormat="1" ht="18" customHeight="1" x14ac:dyDescent="0.25">
      <c r="A63" s="35"/>
      <c r="B63" s="19"/>
      <c r="C63" s="19"/>
      <c r="D63" s="19"/>
      <c r="E63" s="37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</row>
    <row r="64" spans="1:254" s="33" customFormat="1" ht="18" customHeight="1" x14ac:dyDescent="0.25">
      <c r="A64" s="35"/>
      <c r="B64" s="19"/>
      <c r="C64" s="19"/>
      <c r="D64" s="19"/>
      <c r="E64" s="37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</row>
    <row r="65" spans="1:254" s="33" customFormat="1" ht="18" customHeight="1" x14ac:dyDescent="0.25">
      <c r="A65" s="35"/>
      <c r="B65" s="19"/>
      <c r="C65" s="19"/>
      <c r="D65" s="19"/>
      <c r="E65" s="37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</row>
    <row r="66" spans="1:254" s="33" customFormat="1" ht="18" customHeight="1" x14ac:dyDescent="0.25">
      <c r="A66" s="35"/>
      <c r="B66" s="19"/>
      <c r="C66" s="19"/>
      <c r="D66" s="19"/>
      <c r="E66" s="37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</row>
    <row r="67" spans="1:254" s="33" customFormat="1" ht="18" customHeight="1" x14ac:dyDescent="0.25">
      <c r="A67" s="35"/>
      <c r="B67" s="19"/>
      <c r="C67" s="19"/>
      <c r="D67" s="19"/>
      <c r="E67" s="37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</row>
    <row r="68" spans="1:254" s="33" customFormat="1" ht="18" customHeight="1" x14ac:dyDescent="0.25">
      <c r="A68" s="35"/>
      <c r="B68" s="19"/>
      <c r="C68" s="19"/>
      <c r="D68" s="19"/>
      <c r="E68" s="37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</row>
    <row r="69" spans="1:254" s="33" customFormat="1" ht="18" customHeight="1" x14ac:dyDescent="0.25">
      <c r="A69" s="35"/>
      <c r="B69" s="19"/>
      <c r="C69" s="19"/>
      <c r="D69" s="19"/>
      <c r="E69" s="37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</row>
    <row r="70" spans="1:254" s="33" customFormat="1" ht="18" customHeight="1" x14ac:dyDescent="0.25">
      <c r="A70" s="35"/>
      <c r="B70" s="19"/>
      <c r="C70" s="19"/>
      <c r="D70" s="19"/>
      <c r="E70" s="37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</row>
    <row r="71" spans="1:254" s="33" customFormat="1" ht="18" customHeight="1" x14ac:dyDescent="0.25">
      <c r="A71" s="35"/>
      <c r="B71" s="19"/>
      <c r="C71" s="19"/>
      <c r="D71" s="19"/>
      <c r="E71" s="37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</row>
    <row r="72" spans="1:254" s="33" customFormat="1" ht="18" customHeight="1" x14ac:dyDescent="0.25">
      <c r="A72" s="35"/>
      <c r="B72" s="19"/>
      <c r="C72" s="19"/>
      <c r="D72" s="19"/>
      <c r="E72" s="37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</row>
    <row r="73" spans="1:254" s="33" customFormat="1" ht="18" customHeight="1" x14ac:dyDescent="0.25">
      <c r="A73" s="35"/>
      <c r="B73" s="19"/>
      <c r="C73" s="19"/>
      <c r="D73" s="19"/>
      <c r="E73" s="37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</row>
    <row r="74" spans="1:254" s="33" customFormat="1" ht="18" customHeight="1" x14ac:dyDescent="0.25">
      <c r="A74" s="35"/>
      <c r="B74" s="19"/>
      <c r="C74" s="19"/>
      <c r="D74" s="19"/>
      <c r="E74" s="37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</row>
    <row r="75" spans="1:254" s="33" customFormat="1" ht="18" customHeight="1" x14ac:dyDescent="0.25">
      <c r="A75" s="35"/>
      <c r="B75" s="19"/>
      <c r="C75" s="19"/>
      <c r="D75" s="19"/>
      <c r="E75" s="37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</row>
    <row r="76" spans="1:254" s="33" customFormat="1" ht="18" customHeight="1" x14ac:dyDescent="0.25">
      <c r="A76" s="35"/>
      <c r="B76" s="19"/>
      <c r="C76" s="19"/>
      <c r="D76" s="19"/>
      <c r="E76" s="37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</row>
    <row r="77" spans="1:254" s="33" customFormat="1" ht="18" customHeight="1" x14ac:dyDescent="0.25">
      <c r="A77" s="35"/>
      <c r="B77" s="19"/>
      <c r="C77" s="19"/>
      <c r="D77" s="19"/>
      <c r="E77" s="37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</row>
    <row r="78" spans="1:254" s="33" customFormat="1" ht="18" customHeight="1" x14ac:dyDescent="0.25">
      <c r="A78" s="35"/>
      <c r="B78" s="19"/>
      <c r="C78" s="19"/>
      <c r="D78" s="19"/>
      <c r="E78" s="37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</row>
    <row r="79" spans="1:254" s="33" customFormat="1" ht="18" customHeight="1" x14ac:dyDescent="0.25">
      <c r="A79" s="35"/>
      <c r="B79" s="19"/>
      <c r="C79" s="19"/>
      <c r="D79" s="19"/>
      <c r="E79" s="37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</row>
    <row r="80" spans="1:254" s="33" customFormat="1" ht="18" customHeight="1" x14ac:dyDescent="0.25">
      <c r="A80" s="35"/>
      <c r="B80" s="19"/>
      <c r="C80" s="19"/>
      <c r="D80" s="19"/>
      <c r="E80" s="37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</row>
    <row r="81" spans="1:254" s="33" customFormat="1" ht="18" customHeight="1" x14ac:dyDescent="0.25">
      <c r="A81" s="35"/>
      <c r="B81" s="19"/>
      <c r="C81" s="19"/>
      <c r="D81" s="19"/>
      <c r="E81" s="37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</row>
    <row r="82" spans="1:254" s="33" customFormat="1" ht="18" customHeight="1" x14ac:dyDescent="0.25">
      <c r="A82" s="35"/>
      <c r="B82" s="19"/>
      <c r="C82" s="19"/>
      <c r="D82" s="19"/>
      <c r="E82" s="37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</row>
    <row r="83" spans="1:254" s="33" customFormat="1" ht="18" customHeight="1" x14ac:dyDescent="0.25">
      <c r="A83" s="35"/>
      <c r="B83" s="19"/>
      <c r="C83" s="19"/>
      <c r="D83" s="19"/>
      <c r="E83" s="37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</row>
    <row r="84" spans="1:254" s="33" customFormat="1" ht="18" customHeight="1" x14ac:dyDescent="0.25">
      <c r="A84" s="35"/>
      <c r="B84" s="19"/>
      <c r="C84" s="19"/>
      <c r="D84" s="19"/>
      <c r="E84" s="37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</row>
    <row r="85" spans="1:254" s="33" customFormat="1" ht="18" customHeight="1" x14ac:dyDescent="0.25">
      <c r="A85" s="35"/>
      <c r="B85" s="19"/>
      <c r="C85" s="19"/>
      <c r="D85" s="19"/>
      <c r="E85" s="37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</row>
    <row r="86" spans="1:254" s="33" customFormat="1" ht="18" customHeight="1" x14ac:dyDescent="0.25">
      <c r="A86" s="35"/>
      <c r="B86" s="19"/>
      <c r="C86" s="19"/>
      <c r="D86" s="19"/>
      <c r="E86" s="37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</row>
    <row r="87" spans="1:254" s="33" customFormat="1" ht="18" customHeight="1" x14ac:dyDescent="0.25">
      <c r="A87" s="35"/>
      <c r="B87" s="19"/>
      <c r="C87" s="19"/>
      <c r="D87" s="19"/>
      <c r="E87" s="37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</row>
    <row r="88" spans="1:254" s="33" customFormat="1" ht="18" customHeight="1" x14ac:dyDescent="0.25">
      <c r="A88" s="35"/>
      <c r="B88" s="19"/>
      <c r="C88" s="19"/>
      <c r="D88" s="19"/>
      <c r="E88" s="37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</row>
    <row r="89" spans="1:254" s="33" customFormat="1" ht="18" customHeight="1" x14ac:dyDescent="0.25">
      <c r="A89" s="35"/>
      <c r="B89" s="19"/>
      <c r="C89" s="19"/>
      <c r="D89" s="19"/>
      <c r="E89" s="3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</row>
    <row r="90" spans="1:254" s="33" customFormat="1" ht="18" customHeight="1" x14ac:dyDescent="0.25">
      <c r="A90" s="35"/>
      <c r="B90" s="19"/>
      <c r="C90" s="19"/>
      <c r="D90" s="19"/>
      <c r="E90" s="37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</row>
    <row r="91" spans="1:254" s="33" customFormat="1" ht="18" customHeight="1" x14ac:dyDescent="0.25">
      <c r="A91" s="35"/>
      <c r="B91" s="19"/>
      <c r="C91" s="19"/>
      <c r="D91" s="19"/>
      <c r="E91" s="37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</row>
    <row r="92" spans="1:254" s="33" customFormat="1" ht="18" customHeight="1" x14ac:dyDescent="0.25">
      <c r="A92" s="35"/>
      <c r="B92" s="19"/>
      <c r="C92" s="19"/>
      <c r="D92" s="19"/>
      <c r="E92" s="37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</row>
    <row r="93" spans="1:254" s="33" customFormat="1" ht="18" customHeight="1" x14ac:dyDescent="0.25">
      <c r="A93" s="35"/>
      <c r="B93" s="19"/>
      <c r="C93" s="19"/>
      <c r="D93" s="19"/>
      <c r="E93" s="3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</row>
    <row r="94" spans="1:254" s="33" customFormat="1" ht="18" customHeight="1" x14ac:dyDescent="0.25">
      <c r="A94" s="35"/>
      <c r="B94" s="19"/>
      <c r="C94" s="19"/>
      <c r="D94" s="19"/>
      <c r="E94" s="37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</row>
    <row r="95" spans="1:254" s="33" customFormat="1" ht="18" customHeight="1" x14ac:dyDescent="0.25">
      <c r="A95" s="35"/>
      <c r="B95" s="19"/>
      <c r="C95" s="19"/>
      <c r="D95" s="19"/>
      <c r="E95" s="37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</row>
    <row r="96" spans="1:254" s="33" customFormat="1" ht="18" customHeight="1" x14ac:dyDescent="0.25">
      <c r="A96" s="35"/>
      <c r="B96" s="19"/>
      <c r="C96" s="19"/>
      <c r="D96" s="19"/>
      <c r="E96" s="37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</row>
    <row r="97" spans="1:254" s="33" customFormat="1" ht="18" customHeight="1" x14ac:dyDescent="0.25">
      <c r="A97" s="35"/>
      <c r="B97" s="19"/>
      <c r="C97" s="19"/>
      <c r="D97" s="19"/>
      <c r="E97" s="37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</row>
    <row r="98" spans="1:254" s="33" customFormat="1" ht="18" customHeight="1" x14ac:dyDescent="0.25">
      <c r="A98" s="35"/>
      <c r="B98" s="19"/>
      <c r="C98" s="19"/>
      <c r="D98" s="19"/>
      <c r="E98" s="37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</row>
    <row r="99" spans="1:254" s="33" customFormat="1" ht="18" customHeight="1" x14ac:dyDescent="0.25">
      <c r="A99" s="35"/>
      <c r="B99" s="19"/>
      <c r="C99" s="19"/>
      <c r="D99" s="19"/>
      <c r="E99" s="37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</row>
    <row r="100" spans="1:254" s="33" customFormat="1" ht="18" customHeight="1" x14ac:dyDescent="0.25">
      <c r="A100" s="35"/>
      <c r="B100" s="19"/>
      <c r="C100" s="19"/>
      <c r="D100" s="19"/>
      <c r="E100" s="37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</row>
    <row r="101" spans="1:254" s="33" customFormat="1" ht="18" customHeight="1" x14ac:dyDescent="0.25">
      <c r="A101" s="35"/>
      <c r="B101" s="19"/>
      <c r="C101" s="19"/>
      <c r="D101" s="19"/>
      <c r="E101" s="37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</row>
    <row r="102" spans="1:254" s="33" customFormat="1" ht="18" customHeight="1" x14ac:dyDescent="0.25">
      <c r="A102" s="35"/>
      <c r="B102" s="19"/>
      <c r="C102" s="19"/>
      <c r="D102" s="19"/>
      <c r="E102" s="37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</row>
    <row r="103" spans="1:254" s="33" customFormat="1" ht="18" customHeight="1" x14ac:dyDescent="0.25">
      <c r="A103" s="35"/>
      <c r="B103" s="19"/>
      <c r="C103" s="19"/>
      <c r="D103" s="19"/>
      <c r="E103" s="37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</row>
    <row r="104" spans="1:254" ht="18" customHeight="1" x14ac:dyDescent="0.4"/>
    <row r="105" spans="1:254" ht="18" customHeight="1" x14ac:dyDescent="0.4"/>
    <row r="106" spans="1:254" ht="18" customHeight="1" x14ac:dyDescent="0.4"/>
    <row r="107" spans="1:254" ht="18" customHeight="1" x14ac:dyDescent="0.4"/>
    <row r="108" spans="1:254" ht="18" customHeight="1" x14ac:dyDescent="0.4"/>
  </sheetData>
  <mergeCells count="6">
    <mergeCell ref="F7:I7"/>
    <mergeCell ref="J7:M7"/>
    <mergeCell ref="J15:M15"/>
    <mergeCell ref="F15:I15"/>
    <mergeCell ref="F23:I23"/>
    <mergeCell ref="J23:M23"/>
  </mergeCells>
  <phoneticPr fontId="0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5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Tournoi découverte</vt:lpstr>
      <vt:lpstr>Nombre de joueurs</vt:lpstr>
      <vt:lpstr>EQUIPES</vt:lpstr>
      <vt:lpstr>Hommes lic</vt:lpstr>
      <vt:lpstr> Femmes lic</vt:lpstr>
      <vt:lpstr>Non licenciés</vt:lpstr>
      <vt:lpstr>Récompenses</vt:lpstr>
      <vt:lpstr>' Femmes lic'!Criteres</vt:lpstr>
      <vt:lpstr>EQUIPES!Criteres</vt:lpstr>
      <vt:lpstr>'Hommes lic'!Criteres</vt:lpstr>
      <vt:lpstr>'Non licenciés'!Criteres</vt:lpstr>
      <vt:lpstr>' Femmes lic'!Zone_d_impression</vt:lpstr>
      <vt:lpstr>EQUIPES!Zone_d_impression</vt:lpstr>
      <vt:lpstr>'Non licenciés'!Zone_d_impression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isb.xls</dc:title>
  <dc:creator>Renault Automobiles</dc:creator>
  <cp:lastModifiedBy>Philippe DELORT</cp:lastModifiedBy>
  <cp:lastPrinted>2019-12-05T09:06:51Z</cp:lastPrinted>
  <dcterms:created xsi:type="dcterms:W3CDTF">1998-06-06T15:11:41Z</dcterms:created>
  <dcterms:modified xsi:type="dcterms:W3CDTF">2021-11-20T19:21:09Z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